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Меню младшие 1-4 кл Осень-Зима" sheetId="1" r:id="rId1"/>
    <sheet name="Меню старшие 5-11 кл Осень-Зима" sheetId="2" r:id="rId2"/>
    <sheet name="Замена 1 неделя" sheetId="3" r:id="rId3"/>
    <sheet name="Замена 2 неделя" sheetId="4" r:id="rId4"/>
    <sheet name="Меню сокр" sheetId="5" r:id="rId5"/>
  </sheets>
  <definedNames>
    <definedName name="_xlnm._FilterDatabase" localSheetId="0" hidden="1">'Меню младшие 1-4 кл Осень-Зима'!$A$2:$A$229</definedName>
  </definedNames>
  <calcPr fullCalcOnLoad="1" refMode="R1C1"/>
</workbook>
</file>

<file path=xl/sharedStrings.xml><?xml version="1.0" encoding="utf-8"?>
<sst xmlns="http://schemas.openxmlformats.org/spreadsheetml/2006/main" count="781" uniqueCount="200">
  <si>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</si>
  <si>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</si>
  <si>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</si>
  <si>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</si>
  <si>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</si>
  <si>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</si>
  <si>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</si>
  <si>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</si>
  <si>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</si>
  <si>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</si>
  <si>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</si>
  <si>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</si>
  <si>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</si>
  <si>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</si>
  <si>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</si>
  <si>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</si>
  <si>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</si>
  <si>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</si>
  <si>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</si>
  <si>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</si>
  <si>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</si>
  <si>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</si>
  <si>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</si>
  <si>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</si>
  <si>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55/50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</si>
  <si>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</si>
  <si>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</si>
  <si>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</si>
  <si>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</si>
  <si>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</si>
  <si>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</si>
  <si>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</si>
  <si>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</si>
  <si>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</si>
  <si>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</si>
  <si>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</si>
  <si>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>Фрикадельки в сметанно-томатном соусе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</si>
  <si>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</si>
  <si>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</si>
  <si>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</si>
  <si>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</si>
  <si>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</si>
  <si>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</si>
  <si>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</si>
  <si>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</si>
  <si>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</si>
  <si>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</si>
  <si>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</si>
  <si>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</si>
  <si>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</si>
  <si>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</si>
  <si>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</si>
  <si>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</si>
  <si>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</si>
  <si>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>Директор ООО "АБК- Пэймент"</t>
  </si>
  <si>
    <t xml:space="preserve">________________Р.Р.Рахматуллин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</si>
  <si>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</si>
  <si>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</si>
  <si>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</si>
  <si>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</si>
  <si>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</si>
  <si>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</si>
  <si>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</si>
  <si>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</si>
  <si>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</si>
  <si>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</si>
  <si>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</si>
  <si>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</si>
  <si>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</si>
  <si>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>Плоды и ягоды свежие (апельсины)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</si>
  <si>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</si>
  <si>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</si>
  <si>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 xml:space="preserve">Каша "Дружба" вязкая молочная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</si>
  <si>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</si>
  <si>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</si>
  <si>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</si>
  <si>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</si>
  <si>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</si>
  <si>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</si>
  <si>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</si>
  <si>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</si>
  <si>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Бутерброд с сыром</t>
  </si>
  <si>
    <t xml:space="preserve">№ 3 Сбор.рец. На прод-ию для обуч. Во всех образ.учреж-Дели -2017 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</si>
  <si>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</si>
  <si>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</si>
  <si>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</si>
  <si>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</si>
  <si>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</si>
  <si>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</si>
  <si>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</si>
  <si>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</si>
  <si>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</si>
  <si>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</si>
  <si>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Бутерброд с сыром,с маслом сливочным</t>
  </si>
  <si>
    <t>Замена блюда</t>
  </si>
  <si>
    <t>День</t>
  </si>
  <si>
    <t>Прием пищи</t>
  </si>
  <si>
    <t>Заменяемое блюдо/ Вариант Замены</t>
  </si>
  <si>
    <t>Пищевая и энергетическая ценность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</si>
  <si>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</si>
  <si>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</si>
  <si>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</si>
  <si>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</si>
  <si>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</si>
  <si>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</si>
  <si>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</si>
  <si>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</si>
  <si>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200/3</t>
  </si>
  <si>
    <t>День 2 (2 неделя)</t>
  </si>
  <si>
    <t>ПРИМЕРНОЕ ДВУХНЕДЕЛЬНОЕ МЕНЮ ДЛЯ ОБУЧАЮЩИХСЯ В ОБЩЕОБРАЗОВАТЕЛЬНЫХ ОРГАНИЗАЦИЯХ (сезон осенне-зимний)</t>
  </si>
  <si>
    <t>ГОРЯЧИЙ ЗАВТРАК</t>
  </si>
  <si>
    <t>7-11 лет</t>
  </si>
  <si>
    <t>12 лет и старше</t>
  </si>
  <si>
    <t>Котлета домашняя</t>
  </si>
  <si>
    <t>Макаронные изделия с маслом сливочным</t>
  </si>
  <si>
    <t>Пюре картофельное с маслом сливочным/Пюре картофельное</t>
  </si>
  <si>
    <t>Чай  с сахаром,с лимоном</t>
  </si>
  <si>
    <t>2-ая неделя</t>
  </si>
  <si>
    <t>Салат из отварной свеклы</t>
  </si>
  <si>
    <t>Котлеты из мяса кур/Котлеты из мяса кур в томатном соусе с овощами</t>
  </si>
  <si>
    <t>60/40</t>
  </si>
  <si>
    <t>Фрикадельки в сметанно- томатном соусе</t>
  </si>
  <si>
    <t xml:space="preserve">Чай с сахаром </t>
  </si>
  <si>
    <t>Рыба тушеная с овощами в томате</t>
  </si>
  <si>
    <t>150/3</t>
  </si>
  <si>
    <t>180/3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</si>
  <si>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</si>
  <si>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</si>
  <si>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</si>
  <si>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Салат из белокочанной капусты с яблоками</t>
  </si>
  <si>
    <t xml:space="preserve">№ 46 Сбор.рец. На прод-ию для обуч. Во всех образ.учреж-Дели -2017 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</si>
  <si>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</si>
  <si>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</si>
  <si>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</si>
  <si>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Горячий завтрак старшие классы           (12 лет и старше)</t>
  </si>
  <si>
    <t>220/5</t>
  </si>
  <si>
    <t>замена на Сосиски говяжьи</t>
  </si>
  <si>
    <t>Тефтели мясные в томатно-сметанном соусе</t>
  </si>
  <si>
    <t>Куриное бедро /цыплята/куриная грудка /запеченные</t>
  </si>
  <si>
    <t>Рис отварной рассыпчатый с маслом сливочным/Рис отварной рассыпчатый</t>
  </si>
  <si>
    <t>Пюре картофельное  с маслом сливочным</t>
  </si>
  <si>
    <t>Салат из свежей белокочанной капусты с яблоками</t>
  </si>
  <si>
    <t>Куриные бедра запеченные с томатным соусом</t>
  </si>
  <si>
    <t>90/20</t>
  </si>
  <si>
    <t>Гороховое пюре</t>
  </si>
  <si>
    <t>Котлеты говяжьи</t>
  </si>
  <si>
    <t>Пельмени</t>
  </si>
  <si>
    <t>170/5</t>
  </si>
  <si>
    <t>195/5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</si>
  <si>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</si>
  <si>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</si>
  <si>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</si>
  <si>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</si>
  <si>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</si>
  <si>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</si>
  <si>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</si>
  <si>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</si>
  <si>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</si>
  <si>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</si>
  <si>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</si>
  <si>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</si>
  <si>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</si>
  <si>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</si>
  <si>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Чай  с мармеладом</t>
  </si>
  <si>
    <t>Чай с мармеладом (75С)</t>
  </si>
  <si>
    <t>Огурцы свежие порционно</t>
  </si>
  <si>
    <t>Компот из сухофруктов</t>
  </si>
  <si>
    <t>Бутерброд с сыром с маслом сливочным</t>
  </si>
  <si>
    <t>Напиток из свежих фруктов</t>
  </si>
  <si>
    <t>Помидоры свежие порционно</t>
  </si>
  <si>
    <t>Огурцы свежие порционно /доп гарнир/</t>
  </si>
  <si>
    <t>Помидоры свежие порционно /доп гарнир/</t>
  </si>
  <si>
    <t>№349  Сбор.рец. На прод-ию для обуч. Во всех образ.учреж-Дели 2017</t>
  </si>
  <si>
    <t>№ 71 Сбор.рец. На прод-ию для обуч. Во всех образ.учреж-Дели 2017</t>
  </si>
  <si>
    <t>№3 Сбор.рец. На прод-ию для обуч. Во всех образ.учреж-Дели 2017</t>
  </si>
  <si>
    <t>№71 Сбор.рец. На прод-ию для обуч. Во всех образ.учреж-Дели -2017</t>
  </si>
  <si>
    <t>№71 Сбор.рец. На прод-ию для обуч. Во всех образ.учреж-Дели 2017</t>
  </si>
  <si>
    <t>№ 280/331 Сбор.рец. На прод-ию для обуч. Во всех образ.учреж-Дели -2017</t>
  </si>
  <si>
    <t xml:space="preserve">Чай с мармеладом </t>
  </si>
  <si>
    <r>
      <rPr>
        <sz val="11"/>
        <color indexed="10"/>
        <rFont val="Arial"/>
        <family val="2"/>
      </rPr>
      <t>ИЛИ</t>
    </r>
    <r>
      <rPr>
        <b/>
        <sz val="11"/>
        <rFont val="Arial"/>
        <family val="2"/>
      </rPr>
      <t xml:space="preserve"> СОСИСКИ ОТВАРНЫЕ</t>
    </r>
  </si>
  <si>
    <r>
      <rPr>
        <sz val="11"/>
        <color indexed="10"/>
        <rFont val="Arial"/>
        <family val="2"/>
      </rPr>
      <t>ИЛИ</t>
    </r>
    <r>
      <rPr>
        <sz val="11"/>
        <rFont val="Arial"/>
        <family val="2"/>
      </rPr>
      <t xml:space="preserve"> Котлета домашняя из говядины</t>
    </r>
  </si>
  <si>
    <t>Итого с заменой на котлеты:</t>
  </si>
  <si>
    <t>Итого с заменой на сосиски:</t>
  </si>
  <si>
    <t>Огурцы свежие</t>
  </si>
  <si>
    <t>Горячий завтрак старшие классы (12лет и старше)</t>
  </si>
  <si>
    <t>Плоды и ягоды свежие (апельсин)</t>
  </si>
  <si>
    <t xml:space="preserve">Помидоры свежие </t>
  </si>
  <si>
    <t>Компот из сухофруктов (75С) (сахара 10г)</t>
  </si>
  <si>
    <t>Компот из свежих яблок (75С) (сахара 10г)</t>
  </si>
  <si>
    <t>Напиток из свежих фруктов 75С (сахара 10г)</t>
  </si>
  <si>
    <r>
      <rPr>
        <b/>
        <sz val="12"/>
        <color indexed="10"/>
        <rFont val="Arial"/>
        <family val="2"/>
      </rPr>
      <t>замена на</t>
    </r>
    <r>
      <rPr>
        <sz val="12"/>
        <rFont val="Arial"/>
        <family val="2"/>
      </rPr>
      <t xml:space="preserve"> Котлета домашняя/</t>
    </r>
    <r>
      <rPr>
        <b/>
        <sz val="12"/>
        <color indexed="10"/>
        <rFont val="Arial"/>
        <family val="2"/>
      </rPr>
      <t xml:space="preserve">ИЛИ </t>
    </r>
    <r>
      <rPr>
        <sz val="12"/>
        <rFont val="Arial"/>
        <family val="2"/>
      </rPr>
      <t>сосиски отварные</t>
    </r>
  </si>
  <si>
    <t>90/100</t>
  </si>
  <si>
    <t>100/100</t>
  </si>
  <si>
    <t>по замене Каша Дружба"Молочная"</t>
  </si>
  <si>
    <t>ВСЕГО за 12 дней:</t>
  </si>
  <si>
    <t>В среднем на 1 учащегося в день:</t>
  </si>
  <si>
    <t>20-25%</t>
  </si>
  <si>
    <t>ЭЦ на 1 учащегося,ккал за 12дней</t>
  </si>
  <si>
    <t>ЭЦ на 1 учащегося,ккал в среднем за день</t>
  </si>
  <si>
    <t>Распределение по приему пищи,%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</si>
</sst>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0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1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wrapText="1"/>
    </xf>
    <xf numFmtId="172" fontId="9" fillId="33" borderId="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/>
    </xf>
    <xf numFmtId="0" fontId="10" fillId="9" borderId="10" xfId="0" applyNumberFormat="1" applyFont="1" applyFill="1" applyBorder="1" applyAlignment="1">
      <alignment horizontal="left"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 wrapText="1"/>
    </xf>
    <xf numFmtId="2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0" fontId="4" fillId="33" borderId="1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2" fontId="7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49" fillId="33" borderId="14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77" fillId="33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10" fillId="33" borderId="11" xfId="0" applyNumberFormat="1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vertical="center" wrapText="1"/>
    </xf>
    <xf numFmtId="0" fontId="10" fillId="9" borderId="10" xfId="0" applyNumberFormat="1" applyFont="1" applyFill="1" applyBorder="1" applyAlignment="1">
      <alignment horizontal="left" vertical="center" wrapText="1"/>
    </xf>
    <xf numFmtId="0" fontId="10" fillId="9" borderId="10" xfId="0" applyNumberFormat="1" applyFont="1" applyFill="1" applyBorder="1" applyAlignment="1">
      <alignment horizontal="center" vertical="center"/>
    </xf>
    <xf numFmtId="1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2" fontId="75" fillId="33" borderId="10" xfId="0" applyNumberFormat="1" applyFont="1" applyFill="1" applyBorder="1" applyAlignment="1">
      <alignment horizontal="center"/>
    </xf>
    <xf numFmtId="2" fontId="75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 horizontal="center"/>
    </xf>
    <xf numFmtId="9" fontId="75" fillId="33" borderId="10" xfId="0" applyNumberFormat="1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2"/>
  <sheetViews>
    <sheetView zoomScalePageLayoutView="0" workbookViewId="0" topLeftCell="A214">
      <selection activeCell="A72" sqref="A72:O72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5" hidden="1" customWidth="1"/>
    <col min="18" max="18" width="9.140625" style="74" customWidth="1"/>
  </cols>
  <sheetData>
    <row r="2" spans="1:15" ht="15">
      <c r="A2" s="180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5">
      <c r="A3" s="180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8">
      <c r="A4" s="180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>
      <c r="A5" s="180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>
      <c r="A6" s="180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8">
      <c r="A7" s="180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8">
      <c r="A8" s="18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8">
      <c r="A9" s="180"/>
      <c r="M9" s="54"/>
      <c r="N9" s="54"/>
      <c r="O9" s="54"/>
    </row>
    <row r="10" spans="1:15" ht="18">
      <c r="A10" s="180"/>
      <c r="M10" s="54"/>
      <c r="N10" s="54"/>
      <c r="O10" s="54"/>
    </row>
    <row r="11" spans="1:15" ht="18">
      <c r="A11" s="180"/>
      <c r="M11" s="54"/>
      <c r="N11" s="54"/>
      <c r="O11" s="54"/>
    </row>
    <row r="12" spans="1:15" ht="18">
      <c r="A12" s="180"/>
      <c r="B12" s="173" t="s">
        <v>157</v>
      </c>
      <c r="C12" s="58"/>
      <c r="D12" s="59"/>
      <c r="E12" s="59"/>
      <c r="H12" s="53"/>
      <c r="I12" s="60" t="s">
        <v>59</v>
      </c>
      <c r="J12" s="60"/>
      <c r="K12" s="60"/>
      <c r="M12" s="54"/>
      <c r="N12" s="54"/>
      <c r="O12" s="54"/>
    </row>
    <row r="13" spans="1:15" ht="18">
      <c r="A13" s="180"/>
      <c r="B13" s="174" t="s">
        <v>158</v>
      </c>
      <c r="C13" s="58"/>
      <c r="D13" s="59"/>
      <c r="E13" s="59"/>
      <c r="H13" s="53"/>
      <c r="I13" s="60" t="s">
        <v>54</v>
      </c>
      <c r="J13" s="60"/>
      <c r="K13" s="60"/>
      <c r="M13" s="54"/>
      <c r="N13" s="54"/>
      <c r="O13" s="54"/>
    </row>
    <row r="14" spans="1:15" ht="18">
      <c r="A14" s="180"/>
      <c r="B14" s="71"/>
      <c r="C14" s="61"/>
      <c r="D14" s="59"/>
      <c r="E14" s="59"/>
      <c r="H14" s="53"/>
      <c r="L14" s="59"/>
      <c r="M14" s="54"/>
      <c r="N14" s="54"/>
      <c r="O14" s="54"/>
    </row>
    <row r="15" spans="1:15" ht="18">
      <c r="A15" s="180"/>
      <c r="B15" s="70" t="s">
        <v>159</v>
      </c>
      <c r="C15" s="58"/>
      <c r="D15" s="59"/>
      <c r="E15" s="59"/>
      <c r="H15" s="53"/>
      <c r="I15" s="62" t="s">
        <v>55</v>
      </c>
      <c r="J15" s="62"/>
      <c r="K15" s="62"/>
      <c r="L15" s="63"/>
      <c r="M15" s="54"/>
      <c r="N15" s="54"/>
      <c r="O15" s="54"/>
    </row>
    <row r="16" spans="1:15" ht="18">
      <c r="A16" s="180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54"/>
      <c r="N16" s="54"/>
      <c r="O16" s="54"/>
    </row>
    <row r="17" spans="1:15" ht="18">
      <c r="A17" s="180"/>
      <c r="B17" s="66"/>
      <c r="C17" s="57"/>
      <c r="D17" s="59"/>
      <c r="E17" s="59"/>
      <c r="F17" s="59"/>
      <c r="G17" s="59"/>
      <c r="H17" s="53"/>
      <c r="M17" s="54"/>
      <c r="N17" s="54"/>
      <c r="O17" s="54"/>
    </row>
    <row r="18" spans="1:15" ht="18">
      <c r="A18" s="180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54"/>
      <c r="N18" s="54"/>
      <c r="O18" s="54"/>
    </row>
    <row r="19" spans="1:15" ht="18">
      <c r="A19" s="180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54"/>
      <c r="N19" s="54"/>
      <c r="O19" s="54"/>
    </row>
    <row r="20" spans="1:15" ht="34.5">
      <c r="A20" s="180"/>
      <c r="B20" s="181" t="s">
        <v>56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68"/>
      <c r="M20" s="54"/>
      <c r="N20" s="54"/>
      <c r="O20" s="54"/>
    </row>
    <row r="21" spans="1:15" ht="20.25">
      <c r="A21" s="180"/>
      <c r="B21" s="182" t="s">
        <v>57</v>
      </c>
      <c r="C21" s="182"/>
      <c r="D21" s="182"/>
      <c r="E21" s="182"/>
      <c r="F21" s="182"/>
      <c r="G21" s="182"/>
      <c r="H21" s="182"/>
      <c r="I21" s="182"/>
      <c r="J21" s="182"/>
      <c r="K21" s="182"/>
      <c r="L21" s="69"/>
      <c r="M21" s="54"/>
      <c r="N21" s="54"/>
      <c r="O21" s="54"/>
    </row>
    <row r="22" spans="1:15" ht="20.25">
      <c r="A22" s="180"/>
      <c r="B22" s="182" t="s">
        <v>58</v>
      </c>
      <c r="C22" s="182"/>
      <c r="D22" s="182"/>
      <c r="E22" s="182"/>
      <c r="F22" s="182"/>
      <c r="G22" s="182"/>
      <c r="H22" s="182"/>
      <c r="I22" s="182"/>
      <c r="J22" s="182"/>
      <c r="K22" s="182"/>
      <c r="L22" s="69"/>
      <c r="M22" s="54"/>
      <c r="N22" s="54"/>
      <c r="O22" s="54"/>
    </row>
    <row r="23" spans="1:15" ht="18">
      <c r="A23" s="180"/>
      <c r="M23" s="54"/>
      <c r="N23" s="54"/>
      <c r="O23" s="54"/>
    </row>
    <row r="24" spans="1:15" ht="18">
      <c r="A24" s="180"/>
      <c r="M24" s="54"/>
      <c r="N24" s="54"/>
      <c r="O24" s="54"/>
    </row>
    <row r="25" spans="1:15" ht="18">
      <c r="A25" s="18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8">
      <c r="A26" s="180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8">
      <c r="A27" s="180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8">
      <c r="A28" s="18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8">
      <c r="A29" s="180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8">
      <c r="A30" s="18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8">
      <c r="A31" s="18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8">
      <c r="A32" s="18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8">
      <c r="A33" s="18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8">
      <c r="A34" s="18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8">
      <c r="A35" s="18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8">
      <c r="A36" s="18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8">
      <c r="A37" s="18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8">
      <c r="A38" s="18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8">
      <c r="A39" s="180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8">
      <c r="A40" s="18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8">
      <c r="A41" s="18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8">
      <c r="A42" s="18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8">
      <c r="A43" s="18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8">
      <c r="A44" s="18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8">
      <c r="A45" s="180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8">
      <c r="A46" s="18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8">
      <c r="A47" s="180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">
      <c r="A48" s="18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8">
      <c r="A49" s="180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8">
      <c r="A50" s="180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8">
      <c r="A51" s="180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8">
      <c r="A52" s="180"/>
      <c r="B52" s="185" t="s">
        <v>31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</row>
    <row r="53" spans="1:15" ht="18">
      <c r="A53" s="180"/>
      <c r="B53" s="30"/>
      <c r="C53" s="30"/>
      <c r="D53" s="30"/>
      <c r="E53" s="30"/>
      <c r="F53" s="30"/>
      <c r="G53" s="30"/>
      <c r="H53" s="30"/>
      <c r="I53" s="30"/>
      <c r="J53" s="30"/>
      <c r="K53" s="186"/>
      <c r="L53" s="186"/>
      <c r="M53" s="186"/>
      <c r="N53" s="186"/>
      <c r="O53" s="186"/>
    </row>
    <row r="54" spans="1:15" ht="25.5">
      <c r="A54" s="6" t="s">
        <v>26</v>
      </c>
      <c r="B54" s="14" t="s">
        <v>0</v>
      </c>
      <c r="C54" s="14" t="s">
        <v>28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183" t="s">
        <v>27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</row>
    <row r="56" spans="1:15" ht="15.75">
      <c r="A56" s="102"/>
      <c r="B56" s="183" t="s">
        <v>14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</row>
    <row r="57" spans="1:15" ht="36.75">
      <c r="A57" s="4" t="s">
        <v>173</v>
      </c>
      <c r="B57" s="7" t="s">
        <v>165</v>
      </c>
      <c r="C57" s="2">
        <v>60</v>
      </c>
      <c r="D57" s="41">
        <v>0.42</v>
      </c>
      <c r="E57" s="41">
        <v>0.06</v>
      </c>
      <c r="F57" s="41">
        <v>1.14</v>
      </c>
      <c r="G57" s="41">
        <v>7.199999999999999</v>
      </c>
      <c r="H57" s="41">
        <v>0.024</v>
      </c>
      <c r="I57" s="41">
        <v>2.94</v>
      </c>
      <c r="J57" s="41">
        <v>0</v>
      </c>
      <c r="K57" s="41">
        <v>0.06</v>
      </c>
      <c r="L57" s="41">
        <v>10.2</v>
      </c>
      <c r="M57" s="41">
        <v>18</v>
      </c>
      <c r="N57" s="41">
        <v>8.4</v>
      </c>
      <c r="O57" s="41">
        <v>0.3</v>
      </c>
    </row>
    <row r="58" spans="1:15" ht="36.75">
      <c r="A58" s="4" t="s">
        <v>64</v>
      </c>
      <c r="B58" s="7" t="s">
        <v>86</v>
      </c>
      <c r="C58" s="2">
        <v>90</v>
      </c>
      <c r="D58" s="41">
        <v>10.15</v>
      </c>
      <c r="E58" s="41">
        <v>13.7934782608696</v>
      </c>
      <c r="F58" s="41">
        <v>8.1</v>
      </c>
      <c r="G58" s="41">
        <v>199.56521739130434</v>
      </c>
      <c r="H58" s="41">
        <v>0.13695652173913045</v>
      </c>
      <c r="I58" s="41">
        <v>0.1956521739130435</v>
      </c>
      <c r="J58" s="41">
        <v>2.7391304347826058</v>
      </c>
      <c r="K58" s="41">
        <v>2.269565217391304</v>
      </c>
      <c r="L58" s="41">
        <v>13.480434782608697</v>
      </c>
      <c r="M58" s="41">
        <v>104.59565217391304</v>
      </c>
      <c r="N58" s="41">
        <v>16.082608695652176</v>
      </c>
      <c r="O58" s="41">
        <v>1.702173913043478</v>
      </c>
    </row>
    <row r="59" spans="1:15" ht="36.75">
      <c r="A59" s="4" t="s">
        <v>47</v>
      </c>
      <c r="B59" s="7" t="s">
        <v>73</v>
      </c>
      <c r="C59" s="2" t="s">
        <v>18</v>
      </c>
      <c r="D59" s="41">
        <v>5.12</v>
      </c>
      <c r="E59" s="41">
        <v>4.53</v>
      </c>
      <c r="F59" s="41">
        <v>31.990000000000002</v>
      </c>
      <c r="G59" s="41">
        <v>189.29999999999998</v>
      </c>
      <c r="H59" s="41">
        <v>0.056999999999999995</v>
      </c>
      <c r="I59" s="41">
        <v>0</v>
      </c>
      <c r="J59" s="41">
        <v>20</v>
      </c>
      <c r="K59" s="41">
        <v>0.8225000000000001</v>
      </c>
      <c r="L59" s="41">
        <v>12.391499999999999</v>
      </c>
      <c r="M59" s="41">
        <v>38.66775</v>
      </c>
      <c r="N59" s="41">
        <v>8.619</v>
      </c>
      <c r="O59" s="41">
        <v>0.862</v>
      </c>
    </row>
    <row r="60" spans="1:15" ht="36.75">
      <c r="A60" s="4" t="s">
        <v>172</v>
      </c>
      <c r="B60" s="16" t="s">
        <v>166</v>
      </c>
      <c r="C60" s="18">
        <v>200</v>
      </c>
      <c r="D60" s="39">
        <v>0.662</v>
      </c>
      <c r="E60" s="39">
        <v>0.09000000000000001</v>
      </c>
      <c r="F60" s="39">
        <v>32.014</v>
      </c>
      <c r="G60" s="39">
        <v>132.8</v>
      </c>
      <c r="H60" s="39">
        <v>0.016</v>
      </c>
      <c r="I60" s="39">
        <v>0.726</v>
      </c>
      <c r="J60" s="39">
        <v>0</v>
      </c>
      <c r="K60" s="39">
        <v>0.508</v>
      </c>
      <c r="L60" s="39">
        <v>32.480000000000004</v>
      </c>
      <c r="M60" s="39">
        <v>23.44</v>
      </c>
      <c r="N60" s="39">
        <v>17.46</v>
      </c>
      <c r="O60" s="39">
        <v>0.6980000000000001</v>
      </c>
    </row>
    <row r="61" spans="1:15" ht="36">
      <c r="A61" s="55" t="s">
        <v>40</v>
      </c>
      <c r="B61" s="7" t="s">
        <v>32</v>
      </c>
      <c r="C61" s="1">
        <v>30</v>
      </c>
      <c r="D61" s="10">
        <v>2.28</v>
      </c>
      <c r="E61" s="10">
        <v>0.23999999999999996</v>
      </c>
      <c r="F61" s="10">
        <v>14.759999999999998</v>
      </c>
      <c r="G61" s="12">
        <v>70.5</v>
      </c>
      <c r="H61" s="10">
        <v>0.033</v>
      </c>
      <c r="I61" s="11">
        <v>0</v>
      </c>
      <c r="J61" s="11">
        <v>0</v>
      </c>
      <c r="K61" s="10">
        <v>0.33</v>
      </c>
      <c r="L61" s="10">
        <v>6</v>
      </c>
      <c r="M61" s="10">
        <v>19.5</v>
      </c>
      <c r="N61" s="10">
        <v>4.199999999999999</v>
      </c>
      <c r="O61" s="10">
        <v>0.33</v>
      </c>
    </row>
    <row r="62" spans="1:15" ht="48">
      <c r="A62" s="55" t="s">
        <v>39</v>
      </c>
      <c r="B62" s="7" t="s">
        <v>33</v>
      </c>
      <c r="C62" s="1">
        <v>25</v>
      </c>
      <c r="D62" s="41">
        <v>1.6500000000000001</v>
      </c>
      <c r="E62" s="41">
        <v>0.3</v>
      </c>
      <c r="F62" s="41">
        <v>9.9</v>
      </c>
      <c r="G62" s="41">
        <v>49.5</v>
      </c>
      <c r="H62" s="41">
        <v>0.0425</v>
      </c>
      <c r="I62" s="41">
        <v>0</v>
      </c>
      <c r="J62" s="41">
        <v>0</v>
      </c>
      <c r="K62" s="41">
        <v>0.35</v>
      </c>
      <c r="L62" s="41">
        <v>7.250000000000001</v>
      </c>
      <c r="M62" s="41">
        <v>37.5</v>
      </c>
      <c r="N62" s="41">
        <v>11.75</v>
      </c>
      <c r="O62" s="41">
        <v>0.9750000000000001</v>
      </c>
    </row>
    <row r="63" spans="1:17" ht="15.75">
      <c r="A63" s="21"/>
      <c r="B63" s="19" t="s">
        <v>15</v>
      </c>
      <c r="C63" s="20">
        <v>560</v>
      </c>
      <c r="D63" s="26">
        <f>D57+D58+D59+D60+D61</f>
        <v>18.632</v>
      </c>
      <c r="E63" s="26">
        <f>E57+E58+E59+E60+E62</f>
        <v>18.773478260869602</v>
      </c>
      <c r="F63" s="26">
        <f>F57+F58+F59+F60+F62</f>
        <v>83.144</v>
      </c>
      <c r="G63" s="26">
        <f>G57+G58+G59+G60+G61</f>
        <v>599.3652173913043</v>
      </c>
      <c r="H63" s="26">
        <f aca="true" t="shared" si="0" ref="H63:O63">H57+H58+H59+H60+H61</f>
        <v>0.2669565217391304</v>
      </c>
      <c r="I63" s="26">
        <f t="shared" si="0"/>
        <v>3.8616521739130434</v>
      </c>
      <c r="J63" s="26">
        <f t="shared" si="0"/>
        <v>22.739130434782606</v>
      </c>
      <c r="K63" s="26">
        <f t="shared" si="0"/>
        <v>3.9900652173913045</v>
      </c>
      <c r="L63" s="26">
        <f t="shared" si="0"/>
        <v>74.5519347826087</v>
      </c>
      <c r="M63" s="26">
        <f t="shared" si="0"/>
        <v>204.20340217391305</v>
      </c>
      <c r="N63" s="26">
        <f t="shared" si="0"/>
        <v>54.76160869565217</v>
      </c>
      <c r="O63" s="26">
        <f t="shared" si="0"/>
        <v>3.8921739130434783</v>
      </c>
      <c r="P63" s="242">
        <v>0.25</v>
      </c>
      <c r="Q63" s="76">
        <v>0.25</v>
      </c>
    </row>
    <row r="64" spans="1:15" ht="18">
      <c r="A64" s="111"/>
      <c r="B64" s="109"/>
      <c r="C64" s="109"/>
      <c r="D64" s="109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</row>
    <row r="65" spans="1:15" ht="15.75">
      <c r="A65" s="102"/>
      <c r="B65" s="183" t="s">
        <v>16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</row>
    <row r="66" spans="1:15" ht="36">
      <c r="A66" s="55" t="s">
        <v>71</v>
      </c>
      <c r="B66" s="7" t="s">
        <v>51</v>
      </c>
      <c r="C66" s="3" t="s">
        <v>83</v>
      </c>
      <c r="D66" s="41">
        <v>2.63</v>
      </c>
      <c r="E66" s="41">
        <v>2.66</v>
      </c>
      <c r="F66" s="41">
        <v>0</v>
      </c>
      <c r="G66" s="41">
        <v>34.333333333333336</v>
      </c>
      <c r="H66" s="41">
        <v>0.0033333333333333335</v>
      </c>
      <c r="I66" s="41">
        <v>0.06999999999999999</v>
      </c>
      <c r="J66" s="41">
        <v>21</v>
      </c>
      <c r="K66" s="41">
        <v>0.04</v>
      </c>
      <c r="L66" s="41">
        <v>100</v>
      </c>
      <c r="M66" s="41">
        <v>60</v>
      </c>
      <c r="N66" s="41">
        <v>5.5</v>
      </c>
      <c r="O66" s="41">
        <v>0.06999999999999999</v>
      </c>
    </row>
    <row r="67" spans="1:15" ht="36">
      <c r="A67" s="55" t="s">
        <v>68</v>
      </c>
      <c r="B67" s="16" t="s">
        <v>67</v>
      </c>
      <c r="C67" s="1">
        <v>90</v>
      </c>
      <c r="D67" s="41">
        <v>9.6</v>
      </c>
      <c r="E67" s="41">
        <v>8.66</v>
      </c>
      <c r="F67" s="41">
        <v>19.788</v>
      </c>
      <c r="G67" s="41">
        <v>179.8</v>
      </c>
      <c r="H67" s="41">
        <v>0.09000000000000001</v>
      </c>
      <c r="I67" s="41">
        <v>0.936</v>
      </c>
      <c r="J67" s="87">
        <v>46.260000000000005</v>
      </c>
      <c r="K67" s="41">
        <v>2.52</v>
      </c>
      <c r="L67" s="41">
        <v>47.826</v>
      </c>
      <c r="M67" s="41">
        <v>85.08600000000001</v>
      </c>
      <c r="N67" s="41">
        <v>18.720000000000002</v>
      </c>
      <c r="O67" s="41">
        <v>1.26</v>
      </c>
    </row>
    <row r="68" spans="1:15" ht="36.75">
      <c r="A68" s="4" t="s">
        <v>44</v>
      </c>
      <c r="B68" s="7" t="s">
        <v>41</v>
      </c>
      <c r="C68" s="2" t="s">
        <v>18</v>
      </c>
      <c r="D68" s="41">
        <v>4.61</v>
      </c>
      <c r="E68" s="41">
        <v>6.92</v>
      </c>
      <c r="F68" s="41">
        <v>27.79</v>
      </c>
      <c r="G68" s="41">
        <v>207</v>
      </c>
      <c r="H68" s="41">
        <v>0.21</v>
      </c>
      <c r="I68" s="41">
        <v>0</v>
      </c>
      <c r="J68" s="41">
        <v>20</v>
      </c>
      <c r="K68" s="41">
        <v>0.45</v>
      </c>
      <c r="L68" s="41">
        <v>25.19</v>
      </c>
      <c r="M68" s="41">
        <v>208.85</v>
      </c>
      <c r="N68" s="41">
        <v>140.52</v>
      </c>
      <c r="O68" s="41">
        <v>4.720000000000001</v>
      </c>
    </row>
    <row r="69" spans="1:15" ht="36.75">
      <c r="A69" s="4" t="s">
        <v>48</v>
      </c>
      <c r="B69" s="16" t="s">
        <v>37</v>
      </c>
      <c r="C69" s="1" t="s">
        <v>77</v>
      </c>
      <c r="D69" s="41">
        <v>0.13</v>
      </c>
      <c r="E69" s="41">
        <v>0.02</v>
      </c>
      <c r="F69" s="41">
        <v>10.2</v>
      </c>
      <c r="G69" s="41">
        <v>42</v>
      </c>
      <c r="H69" s="41"/>
      <c r="I69" s="41">
        <v>2.83</v>
      </c>
      <c r="J69" s="41"/>
      <c r="K69" s="41">
        <v>0.01</v>
      </c>
      <c r="L69" s="41">
        <v>14.05</v>
      </c>
      <c r="M69" s="41">
        <v>4.4</v>
      </c>
      <c r="N69" s="41">
        <v>2.4</v>
      </c>
      <c r="O69" s="41">
        <v>0.34</v>
      </c>
    </row>
    <row r="70" spans="1:15" ht="36.75">
      <c r="A70" s="4" t="s">
        <v>40</v>
      </c>
      <c r="B70" s="16" t="s">
        <v>32</v>
      </c>
      <c r="C70" s="1">
        <v>25</v>
      </c>
      <c r="D70" s="41">
        <v>1.8999999999999997</v>
      </c>
      <c r="E70" s="41">
        <v>0.19999999999999998</v>
      </c>
      <c r="F70" s="41">
        <v>12.299999999999999</v>
      </c>
      <c r="G70" s="41">
        <v>58.75</v>
      </c>
      <c r="H70" s="41">
        <v>0.027500000000000004</v>
      </c>
      <c r="I70" s="41">
        <v>0</v>
      </c>
      <c r="J70" s="41">
        <v>0</v>
      </c>
      <c r="K70" s="41">
        <v>0.275</v>
      </c>
      <c r="L70" s="41">
        <v>5</v>
      </c>
      <c r="M70" s="41">
        <v>16.25</v>
      </c>
      <c r="N70" s="41">
        <v>3.4999999999999996</v>
      </c>
      <c r="O70" s="41">
        <v>0.275</v>
      </c>
    </row>
    <row r="71" spans="1:15" ht="48">
      <c r="A71" s="55" t="s">
        <v>39</v>
      </c>
      <c r="B71" s="16" t="s">
        <v>33</v>
      </c>
      <c r="C71" s="1">
        <v>20</v>
      </c>
      <c r="D71" s="41">
        <v>1.32</v>
      </c>
      <c r="E71" s="41">
        <v>0.5399999999999999</v>
      </c>
      <c r="F71" s="41">
        <v>17.82</v>
      </c>
      <c r="G71" s="41">
        <v>89.1</v>
      </c>
      <c r="H71" s="41">
        <v>0.0765</v>
      </c>
      <c r="I71" s="41">
        <v>0</v>
      </c>
      <c r="J71" s="41">
        <v>0</v>
      </c>
      <c r="K71" s="41">
        <v>0.6299999999999999</v>
      </c>
      <c r="L71" s="41">
        <v>13.050000000000002</v>
      </c>
      <c r="M71" s="41">
        <v>67.5</v>
      </c>
      <c r="N71" s="41">
        <v>21.15</v>
      </c>
      <c r="O71" s="41">
        <v>1.7550000000000001</v>
      </c>
    </row>
    <row r="72" spans="1:17" ht="15.75">
      <c r="A72" s="21"/>
      <c r="B72" s="19" t="s">
        <v>15</v>
      </c>
      <c r="C72" s="20">
        <v>500</v>
      </c>
      <c r="D72" s="26">
        <f>SUM(D66:D71)</f>
        <v>20.189999999999998</v>
      </c>
      <c r="E72" s="26">
        <f aca="true" t="shared" si="1" ref="E72:O72">SUM(E66:E71)</f>
        <v>19</v>
      </c>
      <c r="F72" s="26">
        <f t="shared" si="1"/>
        <v>87.898</v>
      </c>
      <c r="G72" s="26">
        <f t="shared" si="1"/>
        <v>610.9833333333333</v>
      </c>
      <c r="H72" s="26">
        <f t="shared" si="1"/>
        <v>0.4073333333333334</v>
      </c>
      <c r="I72" s="26">
        <f t="shared" si="1"/>
        <v>3.8360000000000003</v>
      </c>
      <c r="J72" s="26">
        <f t="shared" si="1"/>
        <v>87.26</v>
      </c>
      <c r="K72" s="26">
        <f t="shared" si="1"/>
        <v>3.925</v>
      </c>
      <c r="L72" s="26">
        <f t="shared" si="1"/>
        <v>205.116</v>
      </c>
      <c r="M72" s="26">
        <f t="shared" si="1"/>
        <v>442.086</v>
      </c>
      <c r="N72" s="26">
        <f t="shared" si="1"/>
        <v>191.79000000000002</v>
      </c>
      <c r="O72" s="26">
        <f t="shared" si="1"/>
        <v>8.420000000000002</v>
      </c>
      <c r="P72" s="242">
        <v>0.25</v>
      </c>
      <c r="Q72" s="76">
        <v>0.25</v>
      </c>
    </row>
    <row r="73" spans="1:15" ht="15.7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</row>
    <row r="74" spans="1:15" ht="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84" spans="1:17" ht="15.75" customHeight="1">
      <c r="A84" s="187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Q84" s="76"/>
    </row>
    <row r="85" spans="1:15" ht="15.75">
      <c r="A85" s="102"/>
      <c r="B85" s="183" t="s">
        <v>17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</row>
    <row r="86" spans="1:15" ht="39">
      <c r="A86" s="85" t="s">
        <v>38</v>
      </c>
      <c r="B86" s="86" t="s">
        <v>69</v>
      </c>
      <c r="C86" s="25">
        <v>100</v>
      </c>
      <c r="D86" s="25">
        <v>0.9</v>
      </c>
      <c r="E86" s="25">
        <v>0.2</v>
      </c>
      <c r="F86" s="25">
        <v>8.1</v>
      </c>
      <c r="G86" s="25">
        <v>43</v>
      </c>
      <c r="H86" s="25">
        <v>0.04</v>
      </c>
      <c r="I86" s="25">
        <v>60</v>
      </c>
      <c r="J86" s="25"/>
      <c r="K86" s="25">
        <v>0.2</v>
      </c>
      <c r="L86" s="25">
        <v>34</v>
      </c>
      <c r="M86" s="25">
        <v>23</v>
      </c>
      <c r="N86" s="25">
        <v>13</v>
      </c>
      <c r="O86" s="25">
        <v>0.3</v>
      </c>
    </row>
    <row r="87" spans="1:15" ht="36">
      <c r="A87" s="103" t="s">
        <v>150</v>
      </c>
      <c r="B87" s="16" t="s">
        <v>142</v>
      </c>
      <c r="C87" s="18" t="s">
        <v>143</v>
      </c>
      <c r="D87" s="39">
        <v>12.0024</v>
      </c>
      <c r="E87" s="39">
        <v>10.0406</v>
      </c>
      <c r="F87" s="39">
        <v>1.6036000000000001</v>
      </c>
      <c r="G87" s="39">
        <v>195.1</v>
      </c>
      <c r="H87" s="39">
        <v>0.10400000000000001</v>
      </c>
      <c r="I87" s="39">
        <v>3.035</v>
      </c>
      <c r="J87" s="39">
        <v>64.92</v>
      </c>
      <c r="K87" s="39">
        <v>1.702</v>
      </c>
      <c r="L87" s="39">
        <v>47.546</v>
      </c>
      <c r="M87" s="39">
        <v>162.008</v>
      </c>
      <c r="N87" s="39">
        <v>24.734</v>
      </c>
      <c r="O87" s="39">
        <v>1.6456</v>
      </c>
    </row>
    <row r="88" spans="1:15" ht="36.75">
      <c r="A88" s="4" t="s">
        <v>85</v>
      </c>
      <c r="B88" s="16" t="s">
        <v>78</v>
      </c>
      <c r="C88" s="18" t="s">
        <v>18</v>
      </c>
      <c r="D88" s="39">
        <v>3.7</v>
      </c>
      <c r="E88" s="39">
        <v>9</v>
      </c>
      <c r="F88" s="39">
        <v>36.74</v>
      </c>
      <c r="G88" s="39">
        <v>212.7</v>
      </c>
      <c r="H88" s="39">
        <v>0.0255</v>
      </c>
      <c r="I88" s="39">
        <v>0</v>
      </c>
      <c r="J88" s="39">
        <v>20</v>
      </c>
      <c r="K88" s="39">
        <v>0.33</v>
      </c>
      <c r="L88" s="39">
        <v>2.57</v>
      </c>
      <c r="M88" s="39">
        <v>62.45</v>
      </c>
      <c r="N88" s="39">
        <v>16.335</v>
      </c>
      <c r="O88" s="39">
        <v>0.54</v>
      </c>
    </row>
    <row r="89" spans="1:15" ht="22.5">
      <c r="A89" s="104" t="s">
        <v>43</v>
      </c>
      <c r="B89" s="7" t="s">
        <v>30</v>
      </c>
      <c r="C89" s="2" t="s">
        <v>76</v>
      </c>
      <c r="D89" s="41">
        <v>0.07</v>
      </c>
      <c r="E89" s="41">
        <v>0.02</v>
      </c>
      <c r="F89" s="41">
        <v>10</v>
      </c>
      <c r="G89" s="41">
        <v>40</v>
      </c>
      <c r="H89" s="41"/>
      <c r="I89" s="41">
        <v>0.03</v>
      </c>
      <c r="J89" s="41"/>
      <c r="K89" s="41"/>
      <c r="L89" s="41">
        <v>10.95</v>
      </c>
      <c r="M89" s="41">
        <v>2.8</v>
      </c>
      <c r="N89" s="41">
        <v>1.4</v>
      </c>
      <c r="O89" s="41">
        <v>0.26</v>
      </c>
    </row>
    <row r="90" spans="1:15" ht="36">
      <c r="A90" s="55" t="s">
        <v>40</v>
      </c>
      <c r="B90" s="16" t="s">
        <v>32</v>
      </c>
      <c r="C90" s="1">
        <v>30</v>
      </c>
      <c r="D90" s="10">
        <v>2.28</v>
      </c>
      <c r="E90" s="10">
        <v>0.23999999999999996</v>
      </c>
      <c r="F90" s="10">
        <v>14.759999999999998</v>
      </c>
      <c r="G90" s="12">
        <v>70.5</v>
      </c>
      <c r="H90" s="10">
        <v>0.033</v>
      </c>
      <c r="I90" s="11">
        <v>0</v>
      </c>
      <c r="J90" s="11">
        <v>0</v>
      </c>
      <c r="K90" s="10">
        <v>0.33</v>
      </c>
      <c r="L90" s="10">
        <v>6</v>
      </c>
      <c r="M90" s="10">
        <v>19.5</v>
      </c>
      <c r="N90" s="10">
        <v>4.199999999999999</v>
      </c>
      <c r="O90" s="10">
        <v>0.33</v>
      </c>
    </row>
    <row r="91" spans="1:15" ht="48">
      <c r="A91" s="55" t="s">
        <v>39</v>
      </c>
      <c r="B91" s="16" t="s">
        <v>33</v>
      </c>
      <c r="C91" s="17">
        <v>20</v>
      </c>
      <c r="D91" s="39">
        <v>1.32</v>
      </c>
      <c r="E91" s="39">
        <v>0.24</v>
      </c>
      <c r="F91" s="39">
        <v>7.920000000000001</v>
      </c>
      <c r="G91" s="39">
        <v>39.6</v>
      </c>
      <c r="H91" s="39">
        <v>0.034</v>
      </c>
      <c r="I91" s="39">
        <v>0</v>
      </c>
      <c r="J91" s="39">
        <v>0</v>
      </c>
      <c r="K91" s="39">
        <v>0.27999999999999997</v>
      </c>
      <c r="L91" s="39">
        <v>5.800000000000001</v>
      </c>
      <c r="M91" s="39">
        <v>30</v>
      </c>
      <c r="N91" s="39">
        <v>9.4</v>
      </c>
      <c r="O91" s="39">
        <v>0.78</v>
      </c>
    </row>
    <row r="92" spans="1:17" ht="15.75">
      <c r="A92" s="21"/>
      <c r="B92" s="19" t="s">
        <v>15</v>
      </c>
      <c r="C92" s="20">
        <v>615</v>
      </c>
      <c r="D92" s="26">
        <f>D87+D88+D89+D90++D91</f>
        <v>19.372400000000003</v>
      </c>
      <c r="E92" s="26">
        <f aca="true" t="shared" si="2" ref="E92:O92">E87+E88+E89+E90++E91</f>
        <v>19.540599999999994</v>
      </c>
      <c r="F92" s="26">
        <f>F86+F87+F87+F88+F89+F90++F91</f>
        <v>80.7272</v>
      </c>
      <c r="G92" s="26">
        <f>G86+G87+G88+G89+G90++G91</f>
        <v>600.9</v>
      </c>
      <c r="H92" s="26">
        <f t="shared" si="2"/>
        <v>0.1965</v>
      </c>
      <c r="I92" s="26">
        <f t="shared" si="2"/>
        <v>3.065</v>
      </c>
      <c r="J92" s="26">
        <f t="shared" si="2"/>
        <v>84.92</v>
      </c>
      <c r="K92" s="26">
        <f t="shared" si="2"/>
        <v>2.642</v>
      </c>
      <c r="L92" s="26">
        <f t="shared" si="2"/>
        <v>72.866</v>
      </c>
      <c r="M92" s="26">
        <f t="shared" si="2"/>
        <v>276.75800000000004</v>
      </c>
      <c r="N92" s="26">
        <f t="shared" si="2"/>
        <v>56.068999999999996</v>
      </c>
      <c r="O92" s="26">
        <f t="shared" si="2"/>
        <v>3.5556</v>
      </c>
      <c r="P92" s="242">
        <v>0.25</v>
      </c>
      <c r="Q92" s="76">
        <v>0.25</v>
      </c>
    </row>
    <row r="93" spans="1:15" ht="15.75" customHeight="1">
      <c r="A93" s="177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9"/>
    </row>
    <row r="94" spans="1:15" ht="15.75">
      <c r="A94" s="102"/>
      <c r="B94" s="45" t="s">
        <v>19</v>
      </c>
      <c r="C94" s="190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2"/>
    </row>
    <row r="95" spans="1:15" ht="39">
      <c r="A95" s="85" t="s">
        <v>130</v>
      </c>
      <c r="B95" s="90" t="s">
        <v>129</v>
      </c>
      <c r="C95" s="91">
        <v>60</v>
      </c>
      <c r="D95" s="92">
        <v>0.0732</v>
      </c>
      <c r="E95" s="92">
        <v>3.0624</v>
      </c>
      <c r="F95" s="92">
        <v>6.699</v>
      </c>
      <c r="G95" s="92">
        <v>54.059999999999995</v>
      </c>
      <c r="H95" s="92">
        <v>0.0198</v>
      </c>
      <c r="I95" s="92">
        <v>10.121999999999998</v>
      </c>
      <c r="J95" s="92">
        <v>0</v>
      </c>
      <c r="K95" s="92">
        <v>9.24</v>
      </c>
      <c r="L95" s="92">
        <v>20.0928</v>
      </c>
      <c r="M95" s="92">
        <v>17.6082</v>
      </c>
      <c r="N95" s="92">
        <v>9.600599999999998</v>
      </c>
      <c r="O95" s="92">
        <v>0.5868</v>
      </c>
    </row>
    <row r="96" spans="1:15" ht="36.75">
      <c r="A96" s="4" t="s">
        <v>127</v>
      </c>
      <c r="B96" s="28" t="s">
        <v>128</v>
      </c>
      <c r="C96" s="27" t="s">
        <v>25</v>
      </c>
      <c r="D96" s="39">
        <v>11.3</v>
      </c>
      <c r="E96" s="40">
        <v>4.95</v>
      </c>
      <c r="F96" s="40">
        <v>3.8</v>
      </c>
      <c r="G96" s="39">
        <v>105</v>
      </c>
      <c r="H96" s="39">
        <v>0.05</v>
      </c>
      <c r="I96" s="40">
        <v>3.73</v>
      </c>
      <c r="J96" s="40">
        <v>5.82</v>
      </c>
      <c r="K96" s="40">
        <v>2.52</v>
      </c>
      <c r="L96" s="39">
        <v>39.07</v>
      </c>
      <c r="M96" s="39">
        <v>162.19</v>
      </c>
      <c r="N96" s="39">
        <v>48.53</v>
      </c>
      <c r="O96" s="39">
        <v>0.85</v>
      </c>
    </row>
    <row r="97" spans="1:15" ht="36.75">
      <c r="A97" s="4" t="s">
        <v>46</v>
      </c>
      <c r="B97" s="16" t="s">
        <v>45</v>
      </c>
      <c r="C97" s="18" t="s">
        <v>18</v>
      </c>
      <c r="D97" s="39">
        <v>3.1</v>
      </c>
      <c r="E97" s="40">
        <v>8.4315</v>
      </c>
      <c r="F97" s="40">
        <v>20.508999999999997</v>
      </c>
      <c r="G97" s="40">
        <v>170.25</v>
      </c>
      <c r="H97" s="39">
        <v>0.1395</v>
      </c>
      <c r="I97" s="39">
        <v>18.1605</v>
      </c>
      <c r="J97" s="39">
        <v>20</v>
      </c>
      <c r="K97" s="39">
        <v>0.23149999999999998</v>
      </c>
      <c r="L97" s="39">
        <v>38.175000000000004</v>
      </c>
      <c r="M97" s="39">
        <v>88.09499999999998</v>
      </c>
      <c r="N97" s="39">
        <v>27.75</v>
      </c>
      <c r="O97" s="39">
        <v>1.0195</v>
      </c>
    </row>
    <row r="98" spans="1:15" ht="36">
      <c r="A98" s="55" t="s">
        <v>49</v>
      </c>
      <c r="B98" s="7" t="s">
        <v>34</v>
      </c>
      <c r="C98" s="2">
        <v>200</v>
      </c>
      <c r="D98" s="41">
        <v>0.16000000000000003</v>
      </c>
      <c r="E98" s="41">
        <v>0.16000000000000003</v>
      </c>
      <c r="F98" s="41">
        <v>22.88</v>
      </c>
      <c r="G98" s="41">
        <v>104.6</v>
      </c>
      <c r="H98" s="41">
        <v>0.012</v>
      </c>
      <c r="I98" s="41">
        <v>0.9</v>
      </c>
      <c r="J98" s="41">
        <v>0</v>
      </c>
      <c r="K98" s="41">
        <v>0.08000000000000002</v>
      </c>
      <c r="L98" s="41">
        <v>14.180000000000001</v>
      </c>
      <c r="M98" s="41">
        <v>4.4</v>
      </c>
      <c r="N98" s="41">
        <v>5.140000000000001</v>
      </c>
      <c r="O98" s="41">
        <v>0.952</v>
      </c>
    </row>
    <row r="99" spans="1:15" ht="36">
      <c r="A99" s="55" t="s">
        <v>40</v>
      </c>
      <c r="B99" s="16" t="s">
        <v>32</v>
      </c>
      <c r="C99" s="1">
        <v>30</v>
      </c>
      <c r="D99" s="10">
        <v>2.28</v>
      </c>
      <c r="E99" s="10">
        <v>0.23999999999999996</v>
      </c>
      <c r="F99" s="10">
        <v>14.759999999999998</v>
      </c>
      <c r="G99" s="12">
        <v>70.5</v>
      </c>
      <c r="H99" s="10">
        <v>0.033</v>
      </c>
      <c r="I99" s="11">
        <v>0</v>
      </c>
      <c r="J99" s="11">
        <v>0</v>
      </c>
      <c r="K99" s="10">
        <v>0.33</v>
      </c>
      <c r="L99" s="10">
        <v>6</v>
      </c>
      <c r="M99" s="10">
        <v>19.5</v>
      </c>
      <c r="N99" s="10">
        <v>4.199999999999999</v>
      </c>
      <c r="O99" s="10">
        <v>0.33</v>
      </c>
    </row>
    <row r="100" spans="1:15" ht="48">
      <c r="A100" s="55" t="s">
        <v>39</v>
      </c>
      <c r="B100" s="16" t="s">
        <v>33</v>
      </c>
      <c r="C100" s="17">
        <v>20</v>
      </c>
      <c r="D100" s="39">
        <v>1.32</v>
      </c>
      <c r="E100" s="39">
        <v>0.24</v>
      </c>
      <c r="F100" s="39">
        <v>7.920000000000001</v>
      </c>
      <c r="G100" s="39">
        <v>39.6</v>
      </c>
      <c r="H100" s="39">
        <v>0.034</v>
      </c>
      <c r="I100" s="39">
        <v>0</v>
      </c>
      <c r="J100" s="39">
        <v>0</v>
      </c>
      <c r="K100" s="39">
        <v>0.27999999999999997</v>
      </c>
      <c r="L100" s="39">
        <v>5.800000000000001</v>
      </c>
      <c r="M100" s="39">
        <v>30</v>
      </c>
      <c r="N100" s="39">
        <v>9.4</v>
      </c>
      <c r="O100" s="39">
        <v>0.78</v>
      </c>
    </row>
    <row r="101" spans="1:17" ht="15.75">
      <c r="A101" s="21"/>
      <c r="B101" s="19" t="s">
        <v>15</v>
      </c>
      <c r="C101" s="20">
        <v>565</v>
      </c>
      <c r="D101" s="26">
        <f>D95+D96+D97+D98</f>
        <v>14.6332</v>
      </c>
      <c r="E101" s="26">
        <f aca="true" t="shared" si="3" ref="E101:O101">E95+E96+E97+E98</f>
        <v>16.6039</v>
      </c>
      <c r="F101" s="26">
        <f>F95+F96+F97+F98+F99</f>
        <v>68.648</v>
      </c>
      <c r="G101" s="26">
        <f>G95+G96+G97+G98+G100</f>
        <v>473.51</v>
      </c>
      <c r="H101" s="26">
        <f t="shared" si="3"/>
        <v>0.22130000000000002</v>
      </c>
      <c r="I101" s="26">
        <f t="shared" si="3"/>
        <v>32.912499999999994</v>
      </c>
      <c r="J101" s="26">
        <f t="shared" si="3"/>
        <v>25.82</v>
      </c>
      <c r="K101" s="26">
        <f t="shared" si="3"/>
        <v>12.0715</v>
      </c>
      <c r="L101" s="26">
        <f t="shared" si="3"/>
        <v>111.51780000000002</v>
      </c>
      <c r="M101" s="26">
        <f t="shared" si="3"/>
        <v>272.29319999999996</v>
      </c>
      <c r="N101" s="26">
        <f t="shared" si="3"/>
        <v>91.0206</v>
      </c>
      <c r="O101" s="26">
        <f t="shared" si="3"/>
        <v>3.4082999999999997</v>
      </c>
      <c r="P101" s="242">
        <v>0.2</v>
      </c>
      <c r="Q101" s="76">
        <v>0.25</v>
      </c>
    </row>
    <row r="102" spans="1:15" ht="15.75" customHeight="1">
      <c r="A102" s="177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9"/>
    </row>
    <row r="103" spans="1:15" ht="15.75">
      <c r="A103" s="102"/>
      <c r="B103" s="183" t="s">
        <v>20</v>
      </c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</row>
    <row r="104" spans="1:15" ht="36">
      <c r="A104" s="55" t="s">
        <v>74</v>
      </c>
      <c r="B104" s="86" t="s">
        <v>75</v>
      </c>
      <c r="C104" s="11">
        <v>60</v>
      </c>
      <c r="D104" s="41">
        <v>0.7398</v>
      </c>
      <c r="E104" s="41">
        <v>0.05639999999999999</v>
      </c>
      <c r="F104" s="41">
        <v>6.8856</v>
      </c>
      <c r="G104" s="41">
        <v>49.019999999999996</v>
      </c>
      <c r="H104" s="41">
        <v>0.034199999999999994</v>
      </c>
      <c r="I104" s="41">
        <v>2.016</v>
      </c>
      <c r="J104" s="41">
        <v>0</v>
      </c>
      <c r="K104" s="41">
        <v>8.04</v>
      </c>
      <c r="L104" s="41">
        <v>15.456000000000001</v>
      </c>
      <c r="M104" s="41">
        <v>31.659599999999998</v>
      </c>
      <c r="N104" s="41">
        <v>21.6282</v>
      </c>
      <c r="O104" s="41">
        <v>0.3984</v>
      </c>
    </row>
    <row r="105" spans="1:15" ht="36.75">
      <c r="A105" s="4" t="s">
        <v>64</v>
      </c>
      <c r="B105" s="7" t="s">
        <v>145</v>
      </c>
      <c r="C105" s="3" t="s">
        <v>50</v>
      </c>
      <c r="D105" s="41">
        <v>10.184</v>
      </c>
      <c r="E105" s="41">
        <v>13.751999999999999</v>
      </c>
      <c r="F105" s="41">
        <v>11.772</v>
      </c>
      <c r="G105" s="41">
        <v>183.4</v>
      </c>
      <c r="H105" s="41">
        <v>0.054</v>
      </c>
      <c r="I105" s="41">
        <v>0</v>
      </c>
      <c r="J105" s="41">
        <v>0</v>
      </c>
      <c r="K105" s="41">
        <v>3.114</v>
      </c>
      <c r="L105" s="41">
        <v>9.378</v>
      </c>
      <c r="M105" s="41">
        <v>150.084</v>
      </c>
      <c r="N105" s="41">
        <v>27.540000000000003</v>
      </c>
      <c r="O105" s="41">
        <v>2.4120000000000004</v>
      </c>
    </row>
    <row r="106" spans="1:15" ht="36.75">
      <c r="A106" s="4" t="s">
        <v>152</v>
      </c>
      <c r="B106" s="7" t="s">
        <v>151</v>
      </c>
      <c r="C106" s="3" t="s">
        <v>18</v>
      </c>
      <c r="D106" s="41">
        <v>3.615</v>
      </c>
      <c r="E106" s="41">
        <v>5.040000000000001</v>
      </c>
      <c r="F106" s="41">
        <v>34.99</v>
      </c>
      <c r="G106" s="41">
        <v>208.5</v>
      </c>
      <c r="H106" s="41">
        <v>0.495</v>
      </c>
      <c r="I106" s="41">
        <v>0</v>
      </c>
      <c r="J106" s="41">
        <v>20</v>
      </c>
      <c r="K106" s="41">
        <v>0.49999999999999994</v>
      </c>
      <c r="L106" s="41">
        <v>94.11</v>
      </c>
      <c r="M106" s="41">
        <v>212.32500000000002</v>
      </c>
      <c r="N106" s="41">
        <v>61.69500000000001</v>
      </c>
      <c r="O106" s="41">
        <v>4.6899999999999995</v>
      </c>
    </row>
    <row r="107" spans="1:15" ht="36.75">
      <c r="A107" s="4" t="s">
        <v>43</v>
      </c>
      <c r="B107" s="16" t="s">
        <v>161</v>
      </c>
      <c r="C107" s="2" t="s">
        <v>162</v>
      </c>
      <c r="D107" s="41">
        <v>0.09</v>
      </c>
      <c r="E107" s="41">
        <v>0.02</v>
      </c>
      <c r="F107" s="41">
        <v>11.91</v>
      </c>
      <c r="G107" s="41">
        <v>48.15</v>
      </c>
      <c r="H107" s="41"/>
      <c r="I107" s="41">
        <v>0.03</v>
      </c>
      <c r="J107" s="41"/>
      <c r="K107" s="41"/>
      <c r="L107" s="41">
        <v>11.25</v>
      </c>
      <c r="M107" s="41">
        <v>2.95</v>
      </c>
      <c r="N107" s="41">
        <v>1.7</v>
      </c>
      <c r="O107" s="41">
        <v>0.29</v>
      </c>
    </row>
    <row r="108" spans="1:15" ht="36.75">
      <c r="A108" s="4" t="s">
        <v>40</v>
      </c>
      <c r="B108" s="16" t="s">
        <v>32</v>
      </c>
      <c r="C108" s="2">
        <v>30</v>
      </c>
      <c r="D108" s="39">
        <v>2.28</v>
      </c>
      <c r="E108" s="39">
        <v>0.23999999999999996</v>
      </c>
      <c r="F108" s="39">
        <v>14.759999999999998</v>
      </c>
      <c r="G108" s="39">
        <v>70.5</v>
      </c>
      <c r="H108" s="39">
        <v>0.033</v>
      </c>
      <c r="I108" s="39">
        <v>0</v>
      </c>
      <c r="J108" s="39">
        <v>0</v>
      </c>
      <c r="K108" s="39">
        <v>0.33</v>
      </c>
      <c r="L108" s="39">
        <v>6</v>
      </c>
      <c r="M108" s="39">
        <v>19.5</v>
      </c>
      <c r="N108" s="39">
        <v>4.199999999999999</v>
      </c>
      <c r="O108" s="39">
        <v>0.33</v>
      </c>
    </row>
    <row r="109" spans="1:15" ht="48">
      <c r="A109" s="55" t="s">
        <v>39</v>
      </c>
      <c r="B109" s="16" t="s">
        <v>33</v>
      </c>
      <c r="C109" s="1">
        <v>20</v>
      </c>
      <c r="D109" s="10">
        <v>1.32</v>
      </c>
      <c r="E109" s="41">
        <v>0.24</v>
      </c>
      <c r="F109" s="10">
        <v>7.920000000000001</v>
      </c>
      <c r="G109" s="12">
        <v>39.6</v>
      </c>
      <c r="H109" s="10">
        <v>0.034</v>
      </c>
      <c r="I109" s="11">
        <v>0</v>
      </c>
      <c r="J109" s="11">
        <v>0</v>
      </c>
      <c r="K109" s="10">
        <v>0.27999999999999997</v>
      </c>
      <c r="L109" s="10">
        <v>5.800000000000001</v>
      </c>
      <c r="M109" s="10">
        <v>30</v>
      </c>
      <c r="N109" s="10">
        <v>9.4</v>
      </c>
      <c r="O109" s="10">
        <v>0.78</v>
      </c>
    </row>
    <row r="110" spans="1:17" ht="15.75">
      <c r="A110" s="6"/>
      <c r="B110" s="8" t="s">
        <v>15</v>
      </c>
      <c r="C110" s="107">
        <v>555</v>
      </c>
      <c r="D110" s="106">
        <f>D104+D105+D106+D107++D107+D108+D109</f>
        <v>18.3188</v>
      </c>
      <c r="E110" s="106">
        <f>E104+E105+E106+E107+E108+E109</f>
        <v>19.348399999999994</v>
      </c>
      <c r="F110" s="106">
        <f>F105+F106+F107+F108+F109</f>
        <v>81.35199999999999</v>
      </c>
      <c r="G110" s="106">
        <f aca="true" t="shared" si="4" ref="G110:O110">G104+G105+G106+G107+G108+G109</f>
        <v>599.17</v>
      </c>
      <c r="H110" s="106">
        <f t="shared" si="4"/>
        <v>0.6502</v>
      </c>
      <c r="I110" s="106">
        <f t="shared" si="4"/>
        <v>2.046</v>
      </c>
      <c r="J110" s="106">
        <f t="shared" si="4"/>
        <v>20</v>
      </c>
      <c r="K110" s="106">
        <f t="shared" si="4"/>
        <v>12.264</v>
      </c>
      <c r="L110" s="106">
        <f t="shared" si="4"/>
        <v>141.99400000000003</v>
      </c>
      <c r="M110" s="106">
        <f t="shared" si="4"/>
        <v>446.51860000000005</v>
      </c>
      <c r="N110" s="106">
        <f t="shared" si="4"/>
        <v>126.16320000000002</v>
      </c>
      <c r="O110" s="106">
        <f t="shared" si="4"/>
        <v>8.9004</v>
      </c>
      <c r="P110" s="242">
        <v>0.25</v>
      </c>
      <c r="Q110" s="76">
        <v>0.25</v>
      </c>
    </row>
    <row r="111" spans="1:17" ht="15.75">
      <c r="A111" s="93"/>
      <c r="B111" s="94"/>
      <c r="C111" s="252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42"/>
      <c r="Q111" s="76"/>
    </row>
    <row r="112" spans="1:17" ht="15.75">
      <c r="A112" s="88"/>
      <c r="B112" s="89"/>
      <c r="C112" s="258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42"/>
      <c r="Q112" s="76"/>
    </row>
    <row r="113" spans="1:17" ht="15.75">
      <c r="A113" s="254"/>
      <c r="B113" s="255"/>
      <c r="C113" s="256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Q113" s="76"/>
    </row>
    <row r="114" spans="1:15" ht="15.75">
      <c r="A114" s="102"/>
      <c r="B114" s="183" t="s">
        <v>21</v>
      </c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</row>
    <row r="115" spans="1:15" ht="36.75">
      <c r="A115" s="4" t="s">
        <v>38</v>
      </c>
      <c r="B115" s="16" t="s">
        <v>35</v>
      </c>
      <c r="C115" s="17">
        <v>100</v>
      </c>
      <c r="D115" s="39">
        <v>0.4</v>
      </c>
      <c r="E115" s="39">
        <v>0.4</v>
      </c>
      <c r="F115" s="39">
        <v>9.8</v>
      </c>
      <c r="G115" s="39">
        <v>47</v>
      </c>
      <c r="H115" s="39">
        <v>0.03</v>
      </c>
      <c r="I115" s="39">
        <v>10</v>
      </c>
      <c r="J115" s="39"/>
      <c r="K115" s="39">
        <v>0.2</v>
      </c>
      <c r="L115" s="39">
        <v>16</v>
      </c>
      <c r="M115" s="39">
        <v>11</v>
      </c>
      <c r="N115" s="39">
        <v>9</v>
      </c>
      <c r="O115" s="39">
        <v>2.2</v>
      </c>
    </row>
    <row r="116" spans="1:15" ht="36.75">
      <c r="A116" s="4" t="s">
        <v>52</v>
      </c>
      <c r="B116" s="16" t="s">
        <v>51</v>
      </c>
      <c r="C116" s="17">
        <v>10</v>
      </c>
      <c r="D116" s="39">
        <v>2.03</v>
      </c>
      <c r="E116" s="39">
        <v>2.63</v>
      </c>
      <c r="F116" s="39">
        <v>0</v>
      </c>
      <c r="G116" s="39">
        <v>34.333333333333336</v>
      </c>
      <c r="H116" s="39">
        <v>0.0033333333333333335</v>
      </c>
      <c r="I116" s="39">
        <v>0.06999999999999999</v>
      </c>
      <c r="J116" s="39">
        <v>21</v>
      </c>
      <c r="K116" s="39">
        <v>0.04</v>
      </c>
      <c r="L116" s="39">
        <v>100</v>
      </c>
      <c r="M116" s="39">
        <v>60</v>
      </c>
      <c r="N116" s="39">
        <v>5.5</v>
      </c>
      <c r="O116" s="39">
        <v>0.06999999999999999</v>
      </c>
    </row>
    <row r="117" spans="1:15" ht="36.75">
      <c r="A117" s="4" t="s">
        <v>153</v>
      </c>
      <c r="B117" s="16" t="s">
        <v>154</v>
      </c>
      <c r="C117" s="27" t="s">
        <v>147</v>
      </c>
      <c r="D117" s="39">
        <v>14.04</v>
      </c>
      <c r="E117" s="23">
        <v>15.8684615384615</v>
      </c>
      <c r="F117" s="23">
        <v>40.8221367521368</v>
      </c>
      <c r="G117" s="24">
        <v>346.247863247863</v>
      </c>
      <c r="H117" s="23">
        <v>0.1452991452991453</v>
      </c>
      <c r="I117" s="23">
        <v>0.33333333333333337</v>
      </c>
      <c r="J117" s="23">
        <v>38.54700854700855</v>
      </c>
      <c r="K117" s="25">
        <v>0.00726495726495726</v>
      </c>
      <c r="L117" s="23">
        <v>21.02051282051282</v>
      </c>
      <c r="M117" s="23">
        <v>109.79059829059828</v>
      </c>
      <c r="N117" s="23">
        <v>31.77777777777778</v>
      </c>
      <c r="O117" s="23">
        <v>0.8305128205128205</v>
      </c>
    </row>
    <row r="118" spans="1:15" ht="36.75">
      <c r="A118" s="4" t="s">
        <v>43</v>
      </c>
      <c r="B118" s="16" t="s">
        <v>30</v>
      </c>
      <c r="C118" s="18" t="s">
        <v>76</v>
      </c>
      <c r="D118" s="39">
        <v>0.07</v>
      </c>
      <c r="E118" s="39">
        <v>0.02</v>
      </c>
      <c r="F118" s="39">
        <v>10</v>
      </c>
      <c r="G118" s="39">
        <v>40</v>
      </c>
      <c r="H118" s="39"/>
      <c r="I118" s="39">
        <v>0.03</v>
      </c>
      <c r="J118" s="39"/>
      <c r="K118" s="39"/>
      <c r="L118" s="39">
        <v>10.95</v>
      </c>
      <c r="M118" s="39">
        <v>2.8</v>
      </c>
      <c r="N118" s="39">
        <v>1.4</v>
      </c>
      <c r="O118" s="39">
        <v>0.26</v>
      </c>
    </row>
    <row r="119" spans="1:15" ht="36.75">
      <c r="A119" s="4" t="s">
        <v>40</v>
      </c>
      <c r="B119" s="28" t="s">
        <v>32</v>
      </c>
      <c r="C119" s="18">
        <v>40</v>
      </c>
      <c r="D119" s="39">
        <v>3.0399999999999996</v>
      </c>
      <c r="E119" s="39">
        <v>0.31999999999999995</v>
      </c>
      <c r="F119" s="39">
        <v>19.679999999999996</v>
      </c>
      <c r="G119" s="39">
        <v>94</v>
      </c>
      <c r="H119" s="39">
        <v>0.044000000000000004</v>
      </c>
      <c r="I119" s="39">
        <v>0</v>
      </c>
      <c r="J119" s="39">
        <v>0</v>
      </c>
      <c r="K119" s="39">
        <v>0.44000000000000006</v>
      </c>
      <c r="L119" s="39">
        <v>8</v>
      </c>
      <c r="M119" s="39">
        <v>26</v>
      </c>
      <c r="N119" s="39">
        <v>5.599999999999999</v>
      </c>
      <c r="O119" s="39">
        <v>0.44000000000000006</v>
      </c>
    </row>
    <row r="120" spans="1:17" ht="15.75">
      <c r="A120" s="21"/>
      <c r="B120" s="29" t="s">
        <v>15</v>
      </c>
      <c r="C120" s="20">
        <v>525</v>
      </c>
      <c r="D120" s="26">
        <f>SUM(D115:D119)</f>
        <v>19.58</v>
      </c>
      <c r="E120" s="26">
        <f>SUM(E115:E119)</f>
        <v>19.2384615384615</v>
      </c>
      <c r="F120" s="26">
        <f>SUM(F115:F119)</f>
        <v>80.30213675213679</v>
      </c>
      <c r="G120" s="26">
        <f aca="true" t="shared" si="5" ref="G120:O120">SUM(G115:G119)</f>
        <v>561.5811965811963</v>
      </c>
      <c r="H120" s="26">
        <f t="shared" si="5"/>
        <v>0.22263247863247865</v>
      </c>
      <c r="I120" s="26">
        <f t="shared" si="5"/>
        <v>10.433333333333334</v>
      </c>
      <c r="J120" s="26">
        <f t="shared" si="5"/>
        <v>59.54700854700855</v>
      </c>
      <c r="K120" s="26">
        <f t="shared" si="5"/>
        <v>0.6872649572649574</v>
      </c>
      <c r="L120" s="26">
        <f t="shared" si="5"/>
        <v>155.9705128205128</v>
      </c>
      <c r="M120" s="26">
        <f t="shared" si="5"/>
        <v>209.59059829059828</v>
      </c>
      <c r="N120" s="26">
        <f t="shared" si="5"/>
        <v>53.27777777777778</v>
      </c>
      <c r="O120" s="26">
        <f t="shared" si="5"/>
        <v>3.8005128205128202</v>
      </c>
      <c r="P120" s="242">
        <v>0.25</v>
      </c>
      <c r="Q120" s="76">
        <v>0.25</v>
      </c>
    </row>
    <row r="121" spans="1:15" ht="15.75">
      <c r="A121" s="31"/>
      <c r="B121" s="32"/>
      <c r="C121" s="33"/>
      <c r="D121" s="34"/>
      <c r="E121" s="34"/>
      <c r="F121" s="34"/>
      <c r="G121" s="35"/>
      <c r="H121" s="34"/>
      <c r="I121" s="34"/>
      <c r="J121" s="34"/>
      <c r="K121" s="35"/>
      <c r="L121" s="34"/>
      <c r="M121" s="34"/>
      <c r="N121" s="34"/>
      <c r="O121" s="34"/>
    </row>
    <row r="122" spans="1:15" ht="15.75">
      <c r="A122" s="31"/>
      <c r="B122" s="32"/>
      <c r="C122" s="33"/>
      <c r="D122" s="34"/>
      <c r="E122" s="34"/>
      <c r="F122" s="34"/>
      <c r="G122" s="35"/>
      <c r="H122" s="34"/>
      <c r="I122" s="34"/>
      <c r="J122" s="34"/>
      <c r="K122" s="35"/>
      <c r="L122" s="34"/>
      <c r="M122" s="34"/>
      <c r="N122" s="34"/>
      <c r="O122" s="34"/>
    </row>
    <row r="123" spans="1:15" ht="15.75">
      <c r="A123" s="31"/>
      <c r="B123" s="32"/>
      <c r="C123" s="33"/>
      <c r="D123" s="34"/>
      <c r="E123" s="34"/>
      <c r="F123" s="34"/>
      <c r="G123" s="35"/>
      <c r="H123" s="34"/>
      <c r="I123" s="34"/>
      <c r="J123" s="34"/>
      <c r="K123" s="35"/>
      <c r="L123" s="34"/>
      <c r="M123" s="34"/>
      <c r="N123" s="34"/>
      <c r="O123" s="34"/>
    </row>
    <row r="124" spans="1:15" ht="15.75">
      <c r="A124" s="31"/>
      <c r="B124" s="32"/>
      <c r="C124" s="33"/>
      <c r="D124" s="34"/>
      <c r="E124" s="34"/>
      <c r="F124" s="34"/>
      <c r="G124" s="35"/>
      <c r="H124" s="34"/>
      <c r="I124" s="34"/>
      <c r="J124" s="34"/>
      <c r="K124" s="35"/>
      <c r="L124" s="34"/>
      <c r="M124" s="34"/>
      <c r="N124" s="34"/>
      <c r="O124" s="34"/>
    </row>
    <row r="125" spans="1:15" ht="15.75">
      <c r="A125" s="31"/>
      <c r="B125" s="32"/>
      <c r="C125" s="33"/>
      <c r="D125" s="34"/>
      <c r="E125" s="34"/>
      <c r="F125" s="34"/>
      <c r="G125" s="35"/>
      <c r="H125" s="34"/>
      <c r="I125" s="34"/>
      <c r="J125" s="34"/>
      <c r="K125" s="35"/>
      <c r="L125" s="34"/>
      <c r="M125" s="34"/>
      <c r="N125" s="34"/>
      <c r="O125" s="34"/>
    </row>
    <row r="126" spans="1:15" ht="15.75">
      <c r="A126" s="31"/>
      <c r="B126" s="32"/>
      <c r="C126" s="33"/>
      <c r="D126" s="34"/>
      <c r="E126" s="34"/>
      <c r="F126" s="34"/>
      <c r="G126" s="35"/>
      <c r="H126" s="34"/>
      <c r="I126" s="34"/>
      <c r="J126" s="34"/>
      <c r="K126" s="35"/>
      <c r="L126" s="34"/>
      <c r="M126" s="34"/>
      <c r="N126" s="34"/>
      <c r="O126" s="34"/>
    </row>
    <row r="127" spans="1:15" ht="15.75">
      <c r="A127" s="31"/>
      <c r="B127" s="32"/>
      <c r="C127" s="33"/>
      <c r="D127" s="34"/>
      <c r="E127" s="34"/>
      <c r="F127" s="34"/>
      <c r="G127" s="35"/>
      <c r="H127" s="34"/>
      <c r="I127" s="34"/>
      <c r="J127" s="34"/>
      <c r="K127" s="35"/>
      <c r="L127" s="34"/>
      <c r="M127" s="34"/>
      <c r="N127" s="34"/>
      <c r="O127" s="34"/>
    </row>
    <row r="128" spans="1:15" ht="15.75">
      <c r="A128" s="31"/>
      <c r="B128" s="32"/>
      <c r="C128" s="33"/>
      <c r="D128" s="34"/>
      <c r="E128" s="34"/>
      <c r="F128" s="34"/>
      <c r="G128" s="35"/>
      <c r="H128" s="34"/>
      <c r="I128" s="34"/>
      <c r="J128" s="34"/>
      <c r="K128" s="35"/>
      <c r="L128" s="34"/>
      <c r="M128" s="34"/>
      <c r="N128" s="34"/>
      <c r="O128" s="34"/>
    </row>
    <row r="129" spans="1:15" ht="15.75">
      <c r="A129" s="31"/>
      <c r="B129" s="32"/>
      <c r="C129" s="33"/>
      <c r="D129" s="34"/>
      <c r="E129" s="34"/>
      <c r="F129" s="34"/>
      <c r="G129" s="35"/>
      <c r="H129" s="34"/>
      <c r="I129" s="34"/>
      <c r="J129" s="34"/>
      <c r="K129" s="35"/>
      <c r="L129" s="34"/>
      <c r="M129" s="34"/>
      <c r="N129" s="34"/>
      <c r="O129" s="34"/>
    </row>
    <row r="130" spans="1:15" ht="15.75">
      <c r="A130" s="31"/>
      <c r="B130" s="32"/>
      <c r="C130" s="33"/>
      <c r="D130" s="34"/>
      <c r="E130" s="34"/>
      <c r="F130" s="34"/>
      <c r="G130" s="35"/>
      <c r="H130" s="34"/>
      <c r="I130" s="34"/>
      <c r="J130" s="34"/>
      <c r="K130" s="35"/>
      <c r="L130" s="34"/>
      <c r="M130" s="34"/>
      <c r="N130" s="34"/>
      <c r="O130" s="34"/>
    </row>
    <row r="131" spans="1:15" ht="15.75">
      <c r="A131" s="31"/>
      <c r="B131" s="32"/>
      <c r="C131" s="33"/>
      <c r="D131" s="34"/>
      <c r="E131" s="34"/>
      <c r="F131" s="34"/>
      <c r="G131" s="35"/>
      <c r="H131" s="34"/>
      <c r="I131" s="34"/>
      <c r="J131" s="34"/>
      <c r="K131" s="35"/>
      <c r="L131" s="34"/>
      <c r="M131" s="34"/>
      <c r="N131" s="34"/>
      <c r="O131" s="34"/>
    </row>
    <row r="132" spans="1:15" ht="15.75">
      <c r="A132" s="31"/>
      <c r="B132" s="32"/>
      <c r="C132" s="33"/>
      <c r="D132" s="34"/>
      <c r="E132" s="34"/>
      <c r="F132" s="34"/>
      <c r="G132" s="35"/>
      <c r="H132" s="34"/>
      <c r="I132" s="34"/>
      <c r="J132" s="34"/>
      <c r="K132" s="35"/>
      <c r="L132" s="34"/>
      <c r="M132" s="34"/>
      <c r="N132" s="34"/>
      <c r="O132" s="34"/>
    </row>
    <row r="133" spans="1:15" ht="15.75">
      <c r="A133" s="31"/>
      <c r="B133" s="32"/>
      <c r="C133" s="33"/>
      <c r="D133" s="34"/>
      <c r="E133" s="34"/>
      <c r="F133" s="34"/>
      <c r="G133" s="35"/>
      <c r="H133" s="34"/>
      <c r="I133" s="34"/>
      <c r="J133" s="34"/>
      <c r="K133" s="35"/>
      <c r="L133" s="34"/>
      <c r="M133" s="34"/>
      <c r="N133" s="34"/>
      <c r="O133" s="34"/>
    </row>
    <row r="134" spans="1:15" ht="15.75">
      <c r="A134" s="31"/>
      <c r="B134" s="32"/>
      <c r="C134" s="33"/>
      <c r="D134" s="34"/>
      <c r="E134" s="34"/>
      <c r="F134" s="34"/>
      <c r="G134" s="35"/>
      <c r="H134" s="34"/>
      <c r="I134" s="34"/>
      <c r="J134" s="34"/>
      <c r="K134" s="35"/>
      <c r="L134" s="34"/>
      <c r="M134" s="34"/>
      <c r="N134" s="34"/>
      <c r="O134" s="34"/>
    </row>
    <row r="135" spans="1:15" ht="15.75">
      <c r="A135" s="31"/>
      <c r="B135" s="32"/>
      <c r="C135" s="33"/>
      <c r="D135" s="34"/>
      <c r="E135" s="34"/>
      <c r="F135" s="34"/>
      <c r="G135" s="35"/>
      <c r="H135" s="34"/>
      <c r="I135" s="34"/>
      <c r="J135" s="34"/>
      <c r="K135" s="35"/>
      <c r="L135" s="34"/>
      <c r="M135" s="34"/>
      <c r="N135" s="34"/>
      <c r="O135" s="34"/>
    </row>
    <row r="136" spans="1:15" ht="15.75">
      <c r="A136" s="31"/>
      <c r="B136" s="32"/>
      <c r="C136" s="33"/>
      <c r="D136" s="34"/>
      <c r="E136" s="34"/>
      <c r="F136" s="34"/>
      <c r="G136" s="35"/>
      <c r="H136" s="34"/>
      <c r="I136" s="34"/>
      <c r="J136" s="34"/>
      <c r="K136" s="35"/>
      <c r="L136" s="34"/>
      <c r="M136" s="34"/>
      <c r="N136" s="34"/>
      <c r="O136" s="34"/>
    </row>
    <row r="137" spans="1:15" ht="15.75">
      <c r="A137" s="31"/>
      <c r="B137" s="32"/>
      <c r="C137" s="33"/>
      <c r="D137" s="34"/>
      <c r="E137" s="34"/>
      <c r="F137" s="34"/>
      <c r="G137" s="35"/>
      <c r="H137" s="34"/>
      <c r="I137" s="34"/>
      <c r="J137" s="34"/>
      <c r="K137" s="35"/>
      <c r="L137" s="34"/>
      <c r="M137" s="34"/>
      <c r="N137" s="34"/>
      <c r="O137" s="34"/>
    </row>
    <row r="138" spans="1:15" ht="15.75">
      <c r="A138" s="31"/>
      <c r="B138" s="32"/>
      <c r="C138" s="33"/>
      <c r="D138" s="34"/>
      <c r="E138" s="34"/>
      <c r="F138" s="34"/>
      <c r="G138" s="35"/>
      <c r="H138" s="34"/>
      <c r="I138" s="34"/>
      <c r="J138" s="34"/>
      <c r="K138" s="35"/>
      <c r="L138" s="34"/>
      <c r="M138" s="34"/>
      <c r="N138" s="34"/>
      <c r="O138" s="34"/>
    </row>
    <row r="139" spans="1:15" ht="15.75">
      <c r="A139" s="31"/>
      <c r="B139" s="32"/>
      <c r="C139" s="33"/>
      <c r="D139" s="34"/>
      <c r="E139" s="34"/>
      <c r="F139" s="34"/>
      <c r="G139" s="35"/>
      <c r="H139" s="34"/>
      <c r="I139" s="34"/>
      <c r="J139" s="34"/>
      <c r="K139" s="35"/>
      <c r="L139" s="34"/>
      <c r="M139" s="34"/>
      <c r="N139" s="34"/>
      <c r="O139" s="34"/>
    </row>
    <row r="140" spans="1:15" ht="15.75">
      <c r="A140" s="31"/>
      <c r="B140" s="32"/>
      <c r="C140" s="33"/>
      <c r="D140" s="34"/>
      <c r="E140" s="34"/>
      <c r="F140" s="34"/>
      <c r="G140" s="35"/>
      <c r="H140" s="34"/>
      <c r="I140" s="34"/>
      <c r="J140" s="34"/>
      <c r="K140" s="35"/>
      <c r="L140" s="34"/>
      <c r="M140" s="34"/>
      <c r="N140" s="34"/>
      <c r="O140" s="34"/>
    </row>
    <row r="141" spans="1:15" ht="15.75">
      <c r="A141" s="31"/>
      <c r="B141" s="32"/>
      <c r="C141" s="33"/>
      <c r="D141" s="34"/>
      <c r="E141" s="34"/>
      <c r="F141" s="34"/>
      <c r="G141" s="35"/>
      <c r="H141" s="34"/>
      <c r="I141" s="34"/>
      <c r="J141" s="34"/>
      <c r="K141" s="35"/>
      <c r="L141" s="34"/>
      <c r="M141" s="34"/>
      <c r="N141" s="34"/>
      <c r="O141" s="34"/>
    </row>
    <row r="142" spans="1:15" ht="15.75">
      <c r="A142" s="31"/>
      <c r="B142" s="32"/>
      <c r="C142" s="33"/>
      <c r="D142" s="34"/>
      <c r="E142" s="34"/>
      <c r="F142" s="34"/>
      <c r="G142" s="35"/>
      <c r="H142" s="34"/>
      <c r="I142" s="34"/>
      <c r="J142" s="34"/>
      <c r="K142" s="35"/>
      <c r="L142" s="34"/>
      <c r="M142" s="34"/>
      <c r="N142" s="34"/>
      <c r="O142" s="34"/>
    </row>
    <row r="143" spans="1:15" ht="15.75">
      <c r="A143" s="31"/>
      <c r="B143" s="32"/>
      <c r="C143" s="33"/>
      <c r="D143" s="34"/>
      <c r="E143" s="34"/>
      <c r="F143" s="34"/>
      <c r="G143" s="35"/>
      <c r="H143" s="34"/>
      <c r="I143" s="34"/>
      <c r="J143" s="34"/>
      <c r="K143" s="35"/>
      <c r="L143" s="34"/>
      <c r="M143" s="34"/>
      <c r="N143" s="34"/>
      <c r="O143" s="34"/>
    </row>
    <row r="144" spans="1:15" ht="15.75">
      <c r="A144" s="31"/>
      <c r="B144" s="32"/>
      <c r="C144" s="33"/>
      <c r="D144" s="34"/>
      <c r="E144" s="34"/>
      <c r="F144" s="34"/>
      <c r="G144" s="35"/>
      <c r="H144" s="34"/>
      <c r="I144" s="34"/>
      <c r="J144" s="34"/>
      <c r="K144" s="35"/>
      <c r="L144" s="34"/>
      <c r="M144" s="34"/>
      <c r="N144" s="34"/>
      <c r="O144" s="34"/>
    </row>
    <row r="145" spans="1:15" ht="15.75">
      <c r="A145" s="31"/>
      <c r="B145" s="32"/>
      <c r="C145" s="33"/>
      <c r="D145" s="34"/>
      <c r="E145" s="34"/>
      <c r="F145" s="34"/>
      <c r="G145" s="35"/>
      <c r="H145" s="34"/>
      <c r="I145" s="34"/>
      <c r="J145" s="34"/>
      <c r="K145" s="35"/>
      <c r="L145" s="34"/>
      <c r="M145" s="34"/>
      <c r="N145" s="34"/>
      <c r="O145" s="34"/>
    </row>
    <row r="146" spans="1:15" ht="15.75">
      <c r="A146" s="31"/>
      <c r="B146" s="32"/>
      <c r="C146" s="33"/>
      <c r="D146" s="34"/>
      <c r="E146" s="34"/>
      <c r="F146" s="34"/>
      <c r="G146" s="35"/>
      <c r="H146" s="34"/>
      <c r="I146" s="34"/>
      <c r="J146" s="34"/>
      <c r="K146" s="35"/>
      <c r="L146" s="34"/>
      <c r="M146" s="34"/>
      <c r="N146" s="34"/>
      <c r="O146" s="34"/>
    </row>
    <row r="147" spans="1:15" ht="15.75">
      <c r="A147" s="31"/>
      <c r="B147" s="32"/>
      <c r="C147" s="33"/>
      <c r="D147" s="34"/>
      <c r="E147" s="34"/>
      <c r="F147" s="34"/>
      <c r="G147" s="35"/>
      <c r="H147" s="34"/>
      <c r="I147" s="34"/>
      <c r="J147" s="34"/>
      <c r="K147" s="35"/>
      <c r="L147" s="34"/>
      <c r="M147" s="34"/>
      <c r="N147" s="34"/>
      <c r="O147" s="34"/>
    </row>
    <row r="148" spans="1:15" ht="15.75">
      <c r="A148" s="31"/>
      <c r="B148" s="32"/>
      <c r="C148" s="33"/>
      <c r="D148" s="34"/>
      <c r="E148" s="34"/>
      <c r="F148" s="34"/>
      <c r="G148" s="35"/>
      <c r="H148" s="34"/>
      <c r="I148" s="34"/>
      <c r="J148" s="34"/>
      <c r="K148" s="35"/>
      <c r="L148" s="34"/>
      <c r="M148" s="34"/>
      <c r="N148" s="34"/>
      <c r="O148" s="34"/>
    </row>
    <row r="149" spans="1:15" ht="15.75">
      <c r="A149" s="31"/>
      <c r="B149" s="32"/>
      <c r="C149" s="33"/>
      <c r="D149" s="34"/>
      <c r="E149" s="34"/>
      <c r="F149" s="34"/>
      <c r="G149" s="35"/>
      <c r="H149" s="34"/>
      <c r="I149" s="34"/>
      <c r="J149" s="34"/>
      <c r="K149" s="35"/>
      <c r="L149" s="34"/>
      <c r="M149" s="34"/>
      <c r="N149" s="34"/>
      <c r="O149" s="34"/>
    </row>
    <row r="150" spans="1:15" ht="15.75">
      <c r="A150" s="31"/>
      <c r="B150" s="32"/>
      <c r="C150" s="33"/>
      <c r="D150" s="34"/>
      <c r="E150" s="34"/>
      <c r="F150" s="34"/>
      <c r="G150" s="35"/>
      <c r="H150" s="34"/>
      <c r="I150" s="34"/>
      <c r="J150" s="34"/>
      <c r="K150" s="35"/>
      <c r="L150" s="34"/>
      <c r="M150" s="34"/>
      <c r="N150" s="34"/>
      <c r="O150" s="34"/>
    </row>
    <row r="151" spans="1:15" ht="15.75">
      <c r="A151" s="31"/>
      <c r="B151" s="32"/>
      <c r="C151" s="33"/>
      <c r="D151" s="34"/>
      <c r="E151" s="34"/>
      <c r="F151" s="34"/>
      <c r="G151" s="35"/>
      <c r="H151" s="34"/>
      <c r="I151" s="34"/>
      <c r="J151" s="34"/>
      <c r="K151" s="35"/>
      <c r="L151" s="34"/>
      <c r="M151" s="34"/>
      <c r="N151" s="34"/>
      <c r="O151" s="34"/>
    </row>
    <row r="152" spans="1:15" ht="15.75">
      <c r="A152" s="31"/>
      <c r="B152" s="32"/>
      <c r="C152" s="33"/>
      <c r="D152" s="34"/>
      <c r="E152" s="34"/>
      <c r="F152" s="34"/>
      <c r="G152" s="35"/>
      <c r="H152" s="34"/>
      <c r="I152" s="34"/>
      <c r="J152" s="34"/>
      <c r="K152" s="35"/>
      <c r="L152" s="34"/>
      <c r="M152" s="34"/>
      <c r="N152" s="34"/>
      <c r="O152" s="34"/>
    </row>
    <row r="153" spans="1:15" ht="15.75">
      <c r="A153" s="31"/>
      <c r="B153" s="32"/>
      <c r="C153" s="33"/>
      <c r="D153" s="34"/>
      <c r="E153" s="34"/>
      <c r="F153" s="34"/>
      <c r="G153" s="35"/>
      <c r="H153" s="34"/>
      <c r="I153" s="34"/>
      <c r="J153" s="34"/>
      <c r="K153" s="35"/>
      <c r="L153" s="34"/>
      <c r="M153" s="34"/>
      <c r="N153" s="34"/>
      <c r="O153" s="34"/>
    </row>
    <row r="154" spans="1:15" ht="15.75">
      <c r="A154" s="31"/>
      <c r="B154" s="32"/>
      <c r="C154" s="33"/>
      <c r="D154" s="34"/>
      <c r="E154" s="34"/>
      <c r="F154" s="34"/>
      <c r="G154" s="35"/>
      <c r="H154" s="34"/>
      <c r="I154" s="34"/>
      <c r="J154" s="34"/>
      <c r="K154" s="35"/>
      <c r="L154" s="34"/>
      <c r="M154" s="34"/>
      <c r="N154" s="34"/>
      <c r="O154" s="34"/>
    </row>
    <row r="155" spans="1:15" ht="15.75">
      <c r="A155" s="31"/>
      <c r="B155" s="32"/>
      <c r="C155" s="33"/>
      <c r="D155" s="34"/>
      <c r="E155" s="34"/>
      <c r="F155" s="34"/>
      <c r="G155" s="35"/>
      <c r="H155" s="34"/>
      <c r="I155" s="34"/>
      <c r="J155" s="34"/>
      <c r="K155" s="35"/>
      <c r="L155" s="34"/>
      <c r="M155" s="34"/>
      <c r="N155" s="34"/>
      <c r="O155" s="34"/>
    </row>
    <row r="156" spans="1:15" ht="15.75">
      <c r="A156" s="31"/>
      <c r="B156" s="32"/>
      <c r="C156" s="33"/>
      <c r="D156" s="34"/>
      <c r="E156" s="34"/>
      <c r="F156" s="34"/>
      <c r="G156" s="35"/>
      <c r="H156" s="34"/>
      <c r="I156" s="34"/>
      <c r="J156" s="34"/>
      <c r="K156" s="35"/>
      <c r="L156" s="34"/>
      <c r="M156" s="34"/>
      <c r="N156" s="34"/>
      <c r="O156" s="34"/>
    </row>
    <row r="157" spans="1:15" ht="15.75">
      <c r="A157" s="31"/>
      <c r="B157" s="32"/>
      <c r="C157" s="33"/>
      <c r="D157" s="34"/>
      <c r="E157" s="34"/>
      <c r="F157" s="34"/>
      <c r="G157" s="35"/>
      <c r="H157" s="34"/>
      <c r="I157" s="34"/>
      <c r="J157" s="34"/>
      <c r="K157" s="35"/>
      <c r="L157" s="34"/>
      <c r="M157" s="34"/>
      <c r="N157" s="34"/>
      <c r="O157" s="34"/>
    </row>
    <row r="158" spans="1:15" ht="15.75">
      <c r="A158" s="31"/>
      <c r="B158" s="32"/>
      <c r="C158" s="33"/>
      <c r="D158" s="34"/>
      <c r="E158" s="34"/>
      <c r="F158" s="34"/>
      <c r="G158" s="35"/>
      <c r="H158" s="34"/>
      <c r="I158" s="34"/>
      <c r="J158" s="34"/>
      <c r="K158" s="35"/>
      <c r="L158" s="34"/>
      <c r="M158" s="34"/>
      <c r="N158" s="34"/>
      <c r="O158" s="34"/>
    </row>
    <row r="159" spans="1:15" ht="15.75">
      <c r="A159" s="31"/>
      <c r="B159" s="32"/>
      <c r="C159" s="33"/>
      <c r="D159" s="34"/>
      <c r="E159" s="34"/>
      <c r="F159" s="34"/>
      <c r="G159" s="35"/>
      <c r="H159" s="34"/>
      <c r="I159" s="34"/>
      <c r="J159" s="34"/>
      <c r="K159" s="35"/>
      <c r="L159" s="34"/>
      <c r="M159" s="34"/>
      <c r="N159" s="34"/>
      <c r="O159" s="34"/>
    </row>
    <row r="160" spans="1:15" ht="15.75">
      <c r="A160" s="31"/>
      <c r="B160" s="32"/>
      <c r="C160" s="33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5.75">
      <c r="A161" s="31"/>
      <c r="B161" s="32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.75">
      <c r="A162" s="31"/>
      <c r="B162" s="32"/>
      <c r="C162" s="33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25.5">
      <c r="A163" s="6" t="s">
        <v>26</v>
      </c>
      <c r="B163" s="14" t="s">
        <v>0</v>
      </c>
      <c r="C163" s="14" t="s">
        <v>28</v>
      </c>
      <c r="D163" s="15" t="s">
        <v>1</v>
      </c>
      <c r="E163" s="15" t="s">
        <v>2</v>
      </c>
      <c r="F163" s="15" t="s">
        <v>3</v>
      </c>
      <c r="G163" s="15" t="s">
        <v>4</v>
      </c>
      <c r="H163" s="15" t="s">
        <v>5</v>
      </c>
      <c r="I163" s="15" t="s">
        <v>6</v>
      </c>
      <c r="J163" s="15" t="s">
        <v>7</v>
      </c>
      <c r="K163" s="15" t="s">
        <v>8</v>
      </c>
      <c r="L163" s="15" t="s">
        <v>9</v>
      </c>
      <c r="M163" s="15" t="s">
        <v>10</v>
      </c>
      <c r="N163" s="15" t="s">
        <v>11</v>
      </c>
      <c r="O163" s="15" t="s">
        <v>12</v>
      </c>
    </row>
    <row r="164" spans="1:15" ht="15.75">
      <c r="A164" s="5"/>
      <c r="B164" s="184" t="s">
        <v>13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</row>
    <row r="165" spans="1:15" ht="15.75">
      <c r="A165" s="105"/>
      <c r="B165" s="184" t="s">
        <v>14</v>
      </c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</row>
    <row r="166" spans="1:15" ht="36.75">
      <c r="A166" s="4" t="s">
        <v>38</v>
      </c>
      <c r="B166" s="16" t="s">
        <v>35</v>
      </c>
      <c r="C166" s="17">
        <v>100</v>
      </c>
      <c r="D166" s="39">
        <v>0.4</v>
      </c>
      <c r="E166" s="39">
        <v>0.4</v>
      </c>
      <c r="F166" s="39">
        <v>9.8</v>
      </c>
      <c r="G166" s="39">
        <v>47</v>
      </c>
      <c r="H166" s="39">
        <v>0.03</v>
      </c>
      <c r="I166" s="39">
        <v>10</v>
      </c>
      <c r="J166" s="39"/>
      <c r="K166" s="39">
        <v>0.2</v>
      </c>
      <c r="L166" s="39">
        <v>16</v>
      </c>
      <c r="M166" s="39">
        <v>11</v>
      </c>
      <c r="N166" s="39">
        <v>9</v>
      </c>
      <c r="O166" s="39">
        <v>2.2</v>
      </c>
    </row>
    <row r="167" spans="1:15" ht="36">
      <c r="A167" s="55" t="s">
        <v>70</v>
      </c>
      <c r="B167" s="7" t="s">
        <v>126</v>
      </c>
      <c r="C167" s="3" t="s">
        <v>50</v>
      </c>
      <c r="D167" s="10">
        <v>10.69</v>
      </c>
      <c r="E167" s="10">
        <v>15.964</v>
      </c>
      <c r="F167" s="10">
        <v>0</v>
      </c>
      <c r="G167" s="12">
        <v>202</v>
      </c>
      <c r="H167" s="10">
        <v>0.07200000000000001</v>
      </c>
      <c r="I167" s="10">
        <v>2.43</v>
      </c>
      <c r="J167" s="11">
        <v>96.47999999999999</v>
      </c>
      <c r="K167" s="10">
        <v>1.9080000000000001</v>
      </c>
      <c r="L167" s="10">
        <v>48.690000000000005</v>
      </c>
      <c r="M167" s="10">
        <v>171.52200000000002</v>
      </c>
      <c r="N167" s="10">
        <v>22.428</v>
      </c>
      <c r="O167" s="10">
        <v>1.9800000000000002</v>
      </c>
    </row>
    <row r="168" spans="1:15" ht="36.75">
      <c r="A168" s="4" t="s">
        <v>47</v>
      </c>
      <c r="B168" s="7" t="s">
        <v>73</v>
      </c>
      <c r="C168" s="3" t="s">
        <v>124</v>
      </c>
      <c r="D168" s="41">
        <v>5.1</v>
      </c>
      <c r="E168" s="41">
        <v>2.847</v>
      </c>
      <c r="F168" s="41">
        <v>31.962</v>
      </c>
      <c r="G168" s="41">
        <v>186.1</v>
      </c>
      <c r="H168" s="41">
        <v>0.056999999999999995</v>
      </c>
      <c r="I168" s="41">
        <v>0</v>
      </c>
      <c r="J168" s="41">
        <v>12</v>
      </c>
      <c r="K168" s="41">
        <v>0.8025000000000001</v>
      </c>
      <c r="L168" s="41">
        <v>11.9115</v>
      </c>
      <c r="M168" s="41">
        <v>38.06775</v>
      </c>
      <c r="N168" s="41">
        <v>8.619</v>
      </c>
      <c r="O168" s="41">
        <v>0.858</v>
      </c>
    </row>
    <row r="169" spans="1:15" ht="36.75">
      <c r="A169" s="4" t="s">
        <v>43</v>
      </c>
      <c r="B169" s="16" t="s">
        <v>65</v>
      </c>
      <c r="C169" s="2" t="s">
        <v>66</v>
      </c>
      <c r="D169" s="10">
        <v>0.11</v>
      </c>
      <c r="E169" s="10">
        <v>0.06</v>
      </c>
      <c r="F169" s="10">
        <v>10.99</v>
      </c>
      <c r="G169" s="12">
        <v>45.05</v>
      </c>
      <c r="H169" s="10">
        <v>0.003</v>
      </c>
      <c r="I169" s="10">
        <v>1.03</v>
      </c>
      <c r="J169" s="10"/>
      <c r="K169" s="10">
        <v>0.02</v>
      </c>
      <c r="L169" s="10">
        <v>12.7</v>
      </c>
      <c r="M169" s="10">
        <v>3.9</v>
      </c>
      <c r="N169" s="10">
        <v>2.3</v>
      </c>
      <c r="O169" s="10">
        <v>0.5</v>
      </c>
    </row>
    <row r="170" spans="1:15" ht="36">
      <c r="A170" s="55" t="s">
        <v>40</v>
      </c>
      <c r="B170" s="16" t="s">
        <v>32</v>
      </c>
      <c r="C170" s="1">
        <v>20</v>
      </c>
      <c r="D170" s="10">
        <v>1.5199999999999998</v>
      </c>
      <c r="E170" s="10">
        <v>0.15999999999999998</v>
      </c>
      <c r="F170" s="10">
        <v>9.839999999999998</v>
      </c>
      <c r="G170" s="12">
        <v>47</v>
      </c>
      <c r="H170" s="10">
        <v>0.022000000000000002</v>
      </c>
      <c r="I170" s="11">
        <v>0</v>
      </c>
      <c r="J170" s="11">
        <v>0</v>
      </c>
      <c r="K170" s="10">
        <v>0.22</v>
      </c>
      <c r="L170" s="10">
        <v>4</v>
      </c>
      <c r="M170" s="10">
        <v>13</v>
      </c>
      <c r="N170" s="10">
        <v>2.7999999999999994</v>
      </c>
      <c r="O170" s="10">
        <v>0.22</v>
      </c>
    </row>
    <row r="171" spans="1:15" ht="48">
      <c r="A171" s="55" t="s">
        <v>39</v>
      </c>
      <c r="B171" s="16" t="s">
        <v>33</v>
      </c>
      <c r="C171" s="1">
        <v>20</v>
      </c>
      <c r="D171" s="10">
        <v>1.32</v>
      </c>
      <c r="E171" s="10">
        <v>0.24</v>
      </c>
      <c r="F171" s="10">
        <v>7.920000000000001</v>
      </c>
      <c r="G171" s="12">
        <v>39.6</v>
      </c>
      <c r="H171" s="10">
        <v>0.034</v>
      </c>
      <c r="I171" s="11">
        <v>0</v>
      </c>
      <c r="J171" s="11">
        <v>0</v>
      </c>
      <c r="K171" s="10">
        <v>0.27999999999999997</v>
      </c>
      <c r="L171" s="10">
        <v>5.800000000000001</v>
      </c>
      <c r="M171" s="10">
        <v>30</v>
      </c>
      <c r="N171" s="10">
        <v>9.4</v>
      </c>
      <c r="O171" s="10">
        <v>0.78</v>
      </c>
    </row>
    <row r="172" spans="1:17" ht="15.75">
      <c r="A172" s="6"/>
      <c r="B172" s="8" t="s">
        <v>15</v>
      </c>
      <c r="C172" s="9">
        <v>583</v>
      </c>
      <c r="D172" s="13">
        <f>SUM(D166:D171)</f>
        <v>19.139999999999997</v>
      </c>
      <c r="E172" s="13">
        <f>SUM(E166:E171)</f>
        <v>19.671</v>
      </c>
      <c r="F172" s="13">
        <v>79.67</v>
      </c>
      <c r="G172" s="13">
        <f aca="true" t="shared" si="6" ref="G172:O172">SUM(G166:G171)</f>
        <v>566.7500000000001</v>
      </c>
      <c r="H172" s="13">
        <f t="shared" si="6"/>
        <v>0.218</v>
      </c>
      <c r="I172" s="13">
        <f t="shared" si="6"/>
        <v>13.459999999999999</v>
      </c>
      <c r="J172" s="13">
        <f t="shared" si="6"/>
        <v>108.47999999999999</v>
      </c>
      <c r="K172" s="13">
        <f t="shared" si="6"/>
        <v>3.4305000000000003</v>
      </c>
      <c r="L172" s="13">
        <f t="shared" si="6"/>
        <v>99.1015</v>
      </c>
      <c r="M172" s="13">
        <f t="shared" si="6"/>
        <v>267.48975</v>
      </c>
      <c r="N172" s="13">
        <f t="shared" si="6"/>
        <v>54.54699999999999</v>
      </c>
      <c r="O172" s="13">
        <f t="shared" si="6"/>
        <v>6.538</v>
      </c>
      <c r="P172" s="242">
        <v>0.25</v>
      </c>
      <c r="Q172" s="76">
        <v>0.25</v>
      </c>
    </row>
    <row r="173" spans="1:15" ht="15.75">
      <c r="A173" s="5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1:17" ht="15.75">
      <c r="A174" s="105"/>
      <c r="B174" s="184" t="s">
        <v>16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Q174" s="76"/>
    </row>
    <row r="175" spans="1:17" ht="36">
      <c r="A175" s="55" t="s">
        <v>174</v>
      </c>
      <c r="B175" s="16" t="s">
        <v>167</v>
      </c>
      <c r="C175" s="17">
        <v>50</v>
      </c>
      <c r="D175" s="39">
        <v>6.27</v>
      </c>
      <c r="E175" s="39">
        <v>7.86</v>
      </c>
      <c r="F175" s="39">
        <v>14.83</v>
      </c>
      <c r="G175" s="39">
        <v>155</v>
      </c>
      <c r="H175" s="39">
        <v>0.04</v>
      </c>
      <c r="I175" s="39">
        <v>0.11</v>
      </c>
      <c r="J175" s="215">
        <v>51.5</v>
      </c>
      <c r="K175" s="39">
        <v>0.45</v>
      </c>
      <c r="L175" s="39">
        <v>157.2</v>
      </c>
      <c r="M175" s="39">
        <v>111</v>
      </c>
      <c r="N175" s="39">
        <v>12.45</v>
      </c>
      <c r="O175" s="39">
        <v>0.45</v>
      </c>
      <c r="Q175" s="76"/>
    </row>
    <row r="176" spans="1:17" ht="36">
      <c r="A176" s="55" t="s">
        <v>155</v>
      </c>
      <c r="B176" s="7" t="s">
        <v>149</v>
      </c>
      <c r="C176" s="3" t="s">
        <v>23</v>
      </c>
      <c r="D176" s="41">
        <v>10.17</v>
      </c>
      <c r="E176" s="41">
        <v>12.6</v>
      </c>
      <c r="F176" s="41">
        <v>32.31</v>
      </c>
      <c r="G176" s="41">
        <v>292.17</v>
      </c>
      <c r="H176" s="41">
        <v>0.114</v>
      </c>
      <c r="I176" s="41">
        <v>18.78</v>
      </c>
      <c r="J176" s="41">
        <v>39</v>
      </c>
      <c r="K176" s="41">
        <v>0</v>
      </c>
      <c r="L176" s="41">
        <v>68.94</v>
      </c>
      <c r="M176" s="41">
        <v>172.79</v>
      </c>
      <c r="N176" s="41">
        <v>38.24</v>
      </c>
      <c r="O176" s="41">
        <v>2.68</v>
      </c>
      <c r="Q176" s="76"/>
    </row>
    <row r="177" spans="1:17" ht="36">
      <c r="A177" s="55" t="s">
        <v>43</v>
      </c>
      <c r="B177" s="7" t="s">
        <v>161</v>
      </c>
      <c r="C177" s="2" t="s">
        <v>162</v>
      </c>
      <c r="D177" s="41">
        <v>0.09</v>
      </c>
      <c r="E177" s="41">
        <v>0.02</v>
      </c>
      <c r="F177" s="41">
        <v>11.91</v>
      </c>
      <c r="G177" s="41">
        <v>48.15</v>
      </c>
      <c r="H177" s="41"/>
      <c r="I177" s="41">
        <v>0.03</v>
      </c>
      <c r="J177" s="41"/>
      <c r="K177" s="41"/>
      <c r="L177" s="41">
        <v>11.25</v>
      </c>
      <c r="M177" s="41">
        <v>2.95</v>
      </c>
      <c r="N177" s="41">
        <v>1.7</v>
      </c>
      <c r="O177" s="41">
        <v>0.29</v>
      </c>
      <c r="Q177" s="76"/>
    </row>
    <row r="178" spans="1:17" ht="36">
      <c r="A178" s="55" t="s">
        <v>40</v>
      </c>
      <c r="B178" s="7" t="s">
        <v>32</v>
      </c>
      <c r="C178" s="2">
        <v>30</v>
      </c>
      <c r="D178" s="41">
        <v>2.28</v>
      </c>
      <c r="E178" s="41">
        <v>0.23999999999999996</v>
      </c>
      <c r="F178" s="41">
        <v>14.759999999999998</v>
      </c>
      <c r="G178" s="41">
        <v>70.5</v>
      </c>
      <c r="H178" s="41">
        <v>0.033</v>
      </c>
      <c r="I178" s="41">
        <v>0</v>
      </c>
      <c r="J178" s="41">
        <v>0</v>
      </c>
      <c r="K178" s="41">
        <v>0.33</v>
      </c>
      <c r="L178" s="41">
        <v>6</v>
      </c>
      <c r="M178" s="41">
        <v>19.5</v>
      </c>
      <c r="N178" s="41">
        <v>4.199999999999999</v>
      </c>
      <c r="O178" s="41">
        <v>0.33</v>
      </c>
      <c r="Q178" s="76"/>
    </row>
    <row r="179" spans="1:17" ht="48">
      <c r="A179" s="55" t="s">
        <v>39</v>
      </c>
      <c r="B179" s="16" t="s">
        <v>33</v>
      </c>
      <c r="C179" s="1">
        <v>20</v>
      </c>
      <c r="D179" s="41">
        <v>1.32</v>
      </c>
      <c r="E179" s="41">
        <v>0.24</v>
      </c>
      <c r="F179" s="41">
        <v>7.920000000000001</v>
      </c>
      <c r="G179" s="41">
        <v>39.6</v>
      </c>
      <c r="H179" s="41">
        <v>0.034</v>
      </c>
      <c r="I179" s="41">
        <v>0</v>
      </c>
      <c r="J179" s="41">
        <v>0</v>
      </c>
      <c r="K179" s="41">
        <v>0.27999999999999997</v>
      </c>
      <c r="L179" s="41">
        <v>5.800000000000001</v>
      </c>
      <c r="M179" s="41">
        <v>30</v>
      </c>
      <c r="N179" s="41">
        <v>9.4</v>
      </c>
      <c r="O179" s="41">
        <v>0.78</v>
      </c>
      <c r="Q179" s="76"/>
    </row>
    <row r="180" spans="1:17" ht="15.75">
      <c r="A180" s="6"/>
      <c r="B180" s="8" t="s">
        <v>15</v>
      </c>
      <c r="C180" s="9">
        <v>500</v>
      </c>
      <c r="D180" s="13">
        <f>SUM(D175:D179)</f>
        <v>20.13</v>
      </c>
      <c r="E180" s="13">
        <f>E175+E176+E177+E178</f>
        <v>20.72</v>
      </c>
      <c r="F180" s="13">
        <f aca="true" t="shared" si="7" ref="E180:O180">SUM(F175:F179)</f>
        <v>81.73</v>
      </c>
      <c r="G180" s="13">
        <f t="shared" si="7"/>
        <v>605.42</v>
      </c>
      <c r="H180" s="13">
        <f t="shared" si="7"/>
        <v>0.221</v>
      </c>
      <c r="I180" s="13">
        <f t="shared" si="7"/>
        <v>18.92</v>
      </c>
      <c r="J180" s="13">
        <f t="shared" si="7"/>
        <v>90.5</v>
      </c>
      <c r="K180" s="13">
        <f t="shared" si="7"/>
        <v>1.06</v>
      </c>
      <c r="L180" s="13">
        <f t="shared" si="7"/>
        <v>249.19</v>
      </c>
      <c r="M180" s="13">
        <f t="shared" si="7"/>
        <v>336.23999999999995</v>
      </c>
      <c r="N180" s="13">
        <f t="shared" si="7"/>
        <v>65.99000000000001</v>
      </c>
      <c r="O180" s="13">
        <f t="shared" si="7"/>
        <v>4.53</v>
      </c>
      <c r="P180" s="242">
        <v>0.25</v>
      </c>
      <c r="Q180" s="76">
        <v>0.25</v>
      </c>
    </row>
    <row r="181" spans="1:17" ht="15.75">
      <c r="A181" s="93"/>
      <c r="B181" s="94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7"/>
      <c r="Q181" s="76"/>
    </row>
    <row r="182" spans="1:17" ht="15.75">
      <c r="A182" s="105"/>
      <c r="B182" s="184" t="s">
        <v>17</v>
      </c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Q182" s="76"/>
    </row>
    <row r="183" spans="1:17" ht="38.25">
      <c r="A183" s="56" t="s">
        <v>80</v>
      </c>
      <c r="B183" s="98" t="s">
        <v>79</v>
      </c>
      <c r="C183" s="101">
        <v>60</v>
      </c>
      <c r="D183" s="99">
        <v>0.8448</v>
      </c>
      <c r="E183" s="100">
        <v>3.6071999999999997</v>
      </c>
      <c r="F183" s="100">
        <v>4.9559999999999995</v>
      </c>
      <c r="G183" s="99">
        <v>55.68</v>
      </c>
      <c r="H183" s="99">
        <v>0.0102</v>
      </c>
      <c r="I183" s="99">
        <v>3.9899999999999998</v>
      </c>
      <c r="J183" s="99">
        <v>0</v>
      </c>
      <c r="K183" s="99">
        <v>1.6199999999999999</v>
      </c>
      <c r="L183" s="99">
        <v>21.278399999999998</v>
      </c>
      <c r="M183" s="99">
        <v>24.379199999999997</v>
      </c>
      <c r="N183" s="99">
        <v>12.416999999999998</v>
      </c>
      <c r="O183" s="99">
        <v>0.7944</v>
      </c>
      <c r="Q183" s="76"/>
    </row>
    <row r="184" spans="1:17" ht="36">
      <c r="A184" s="55" t="s">
        <v>68</v>
      </c>
      <c r="B184" s="7" t="s">
        <v>67</v>
      </c>
      <c r="C184" s="1">
        <v>90</v>
      </c>
      <c r="D184" s="41">
        <v>11.85</v>
      </c>
      <c r="E184" s="43">
        <v>8.06</v>
      </c>
      <c r="F184" s="43">
        <v>18.526</v>
      </c>
      <c r="G184" s="41">
        <v>198</v>
      </c>
      <c r="H184" s="41">
        <v>0.18000000000000002</v>
      </c>
      <c r="I184" s="41">
        <v>0.81</v>
      </c>
      <c r="J184" s="41">
        <v>12.419999999999998</v>
      </c>
      <c r="K184" s="41">
        <v>61.47000000000001</v>
      </c>
      <c r="L184" s="41">
        <v>51.642</v>
      </c>
      <c r="M184" s="41">
        <v>69.3</v>
      </c>
      <c r="N184" s="41">
        <v>19.98</v>
      </c>
      <c r="O184" s="41">
        <v>3.24</v>
      </c>
      <c r="Q184" s="76"/>
    </row>
    <row r="185" spans="1:17" ht="36">
      <c r="A185" s="55" t="s">
        <v>46</v>
      </c>
      <c r="B185" s="7" t="s">
        <v>45</v>
      </c>
      <c r="C185" s="1" t="s">
        <v>18</v>
      </c>
      <c r="D185" s="41">
        <v>3.13</v>
      </c>
      <c r="E185" s="41">
        <v>8.4315</v>
      </c>
      <c r="F185" s="41">
        <v>20.508999999999997</v>
      </c>
      <c r="G185" s="41">
        <v>170.25</v>
      </c>
      <c r="H185" s="41">
        <v>0.1395</v>
      </c>
      <c r="I185" s="41">
        <v>18.1605</v>
      </c>
      <c r="J185" s="41">
        <v>20</v>
      </c>
      <c r="K185" s="41">
        <v>0.23149999999999998</v>
      </c>
      <c r="L185" s="41">
        <v>38.175000000000004</v>
      </c>
      <c r="M185" s="41">
        <v>88.09499999999998</v>
      </c>
      <c r="N185" s="41">
        <v>27.75</v>
      </c>
      <c r="O185" s="41">
        <v>1.0195</v>
      </c>
      <c r="Q185" s="76"/>
    </row>
    <row r="186" spans="1:17" ht="36.75">
      <c r="A186" s="4" t="s">
        <v>43</v>
      </c>
      <c r="B186" s="16" t="s">
        <v>30</v>
      </c>
      <c r="C186" s="18" t="s">
        <v>76</v>
      </c>
      <c r="D186" s="39">
        <v>0.07</v>
      </c>
      <c r="E186" s="39">
        <v>0.02</v>
      </c>
      <c r="F186" s="39">
        <v>10</v>
      </c>
      <c r="G186" s="39">
        <v>40</v>
      </c>
      <c r="H186" s="39"/>
      <c r="I186" s="39">
        <v>0.03</v>
      </c>
      <c r="J186" s="39"/>
      <c r="K186" s="39"/>
      <c r="L186" s="39">
        <v>10.95</v>
      </c>
      <c r="M186" s="39">
        <v>2.8</v>
      </c>
      <c r="N186" s="39">
        <v>1.4</v>
      </c>
      <c r="O186" s="39">
        <v>0.26</v>
      </c>
      <c r="Q186" s="76"/>
    </row>
    <row r="187" spans="1:17" ht="36">
      <c r="A187" s="55" t="s">
        <v>40</v>
      </c>
      <c r="B187" s="16" t="s">
        <v>32</v>
      </c>
      <c r="C187" s="1">
        <v>35</v>
      </c>
      <c r="D187" s="10">
        <v>2.6599999999999997</v>
      </c>
      <c r="E187" s="10">
        <v>0.27999999999999997</v>
      </c>
      <c r="F187" s="10">
        <v>17.219999999999995</v>
      </c>
      <c r="G187" s="12">
        <v>82.25</v>
      </c>
      <c r="H187" s="10">
        <v>0.0385</v>
      </c>
      <c r="I187" s="11">
        <v>0</v>
      </c>
      <c r="J187" s="11">
        <v>0</v>
      </c>
      <c r="K187" s="10">
        <v>0.385</v>
      </c>
      <c r="L187" s="10">
        <v>7</v>
      </c>
      <c r="M187" s="10">
        <v>22.75</v>
      </c>
      <c r="N187" s="10">
        <v>4.8999999999999995</v>
      </c>
      <c r="O187" s="10">
        <v>0.385</v>
      </c>
      <c r="Q187" s="76"/>
    </row>
    <row r="188" spans="1:17" ht="48">
      <c r="A188" s="55" t="s">
        <v>39</v>
      </c>
      <c r="B188" s="16" t="s">
        <v>33</v>
      </c>
      <c r="C188" s="1">
        <v>25</v>
      </c>
      <c r="D188" s="10">
        <v>1.6500000000000001</v>
      </c>
      <c r="E188" s="10">
        <v>0.3</v>
      </c>
      <c r="F188" s="10">
        <v>9.9</v>
      </c>
      <c r="G188" s="12">
        <v>49.5</v>
      </c>
      <c r="H188" s="10">
        <v>0.0425</v>
      </c>
      <c r="I188" s="11">
        <v>0</v>
      </c>
      <c r="J188" s="11">
        <v>0</v>
      </c>
      <c r="K188" s="10">
        <v>0.35</v>
      </c>
      <c r="L188" s="10">
        <v>7.250000000000001</v>
      </c>
      <c r="M188" s="10">
        <v>37.5</v>
      </c>
      <c r="N188" s="10">
        <v>11.75</v>
      </c>
      <c r="O188" s="10">
        <v>0.9750000000000001</v>
      </c>
      <c r="Q188" s="76"/>
    </row>
    <row r="189" spans="1:17" ht="15.75">
      <c r="A189" s="6"/>
      <c r="B189" s="8" t="s">
        <v>15</v>
      </c>
      <c r="C189" s="9">
        <v>565</v>
      </c>
      <c r="D189" s="13">
        <f>SUM(D183:D188)</f>
        <v>20.2048</v>
      </c>
      <c r="E189" s="13">
        <f aca="true" t="shared" si="8" ref="E189:O189">SUM(E183:E188)</f>
        <v>20.698700000000002</v>
      </c>
      <c r="F189" s="13">
        <f t="shared" si="8"/>
        <v>81.111</v>
      </c>
      <c r="G189" s="13">
        <f t="shared" si="8"/>
        <v>595.6800000000001</v>
      </c>
      <c r="H189" s="13">
        <f t="shared" si="8"/>
        <v>0.4107</v>
      </c>
      <c r="I189" s="13">
        <f t="shared" si="8"/>
        <v>22.9905</v>
      </c>
      <c r="J189" s="13">
        <f t="shared" si="8"/>
        <v>32.42</v>
      </c>
      <c r="K189" s="13">
        <f t="shared" si="8"/>
        <v>64.0565</v>
      </c>
      <c r="L189" s="13">
        <f t="shared" si="8"/>
        <v>136.29540000000003</v>
      </c>
      <c r="M189" s="13">
        <f t="shared" si="8"/>
        <v>244.8242</v>
      </c>
      <c r="N189" s="13">
        <f t="shared" si="8"/>
        <v>78.197</v>
      </c>
      <c r="O189" s="13">
        <f t="shared" si="8"/>
        <v>6.6739</v>
      </c>
      <c r="P189" s="242">
        <v>0.25</v>
      </c>
      <c r="Q189" s="76">
        <v>0.25</v>
      </c>
    </row>
    <row r="190" spans="1:17" ht="15.75">
      <c r="A190" s="93"/>
      <c r="B190" s="94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7"/>
      <c r="Q190" s="76"/>
    </row>
    <row r="191" spans="1:15" ht="15.75">
      <c r="A191" s="105"/>
      <c r="B191" s="184" t="s">
        <v>19</v>
      </c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</row>
    <row r="192" spans="1:15" ht="36">
      <c r="A192" s="55" t="s">
        <v>38</v>
      </c>
      <c r="B192" s="7" t="s">
        <v>69</v>
      </c>
      <c r="C192" s="1">
        <v>100</v>
      </c>
      <c r="D192" s="41">
        <v>0.9</v>
      </c>
      <c r="E192" s="41">
        <v>0.2</v>
      </c>
      <c r="F192" s="41">
        <v>8.1</v>
      </c>
      <c r="G192" s="41">
        <v>43</v>
      </c>
      <c r="H192" s="41">
        <v>0.04</v>
      </c>
      <c r="I192" s="41">
        <v>60</v>
      </c>
      <c r="J192" s="41"/>
      <c r="K192" s="41">
        <v>0.2</v>
      </c>
      <c r="L192" s="41">
        <v>34</v>
      </c>
      <c r="M192" s="41">
        <v>23</v>
      </c>
      <c r="N192" s="41">
        <v>13</v>
      </c>
      <c r="O192" s="41">
        <v>0.3</v>
      </c>
    </row>
    <row r="193" spans="1:15" ht="36">
      <c r="A193" s="55" t="s">
        <v>131</v>
      </c>
      <c r="B193" s="7" t="s">
        <v>132</v>
      </c>
      <c r="C193" s="2" t="s">
        <v>120</v>
      </c>
      <c r="D193" s="10">
        <v>7.2838</v>
      </c>
      <c r="E193" s="10">
        <v>11.7904</v>
      </c>
      <c r="F193" s="10">
        <v>8.7376</v>
      </c>
      <c r="G193" s="41">
        <v>133.99</v>
      </c>
      <c r="H193" s="10">
        <v>0.0475</v>
      </c>
      <c r="I193" s="10">
        <v>0.2762</v>
      </c>
      <c r="J193" s="10">
        <v>29.62</v>
      </c>
      <c r="K193" s="10">
        <v>0.4205</v>
      </c>
      <c r="L193" s="10">
        <v>20.726</v>
      </c>
      <c r="M193" s="10">
        <v>80.202</v>
      </c>
      <c r="N193" s="10">
        <v>15.521</v>
      </c>
      <c r="O193" s="10">
        <v>0.6402000000000001</v>
      </c>
    </row>
    <row r="194" spans="1:15" ht="36.75">
      <c r="A194" s="4" t="s">
        <v>47</v>
      </c>
      <c r="B194" s="7" t="s">
        <v>73</v>
      </c>
      <c r="C194" s="3" t="s">
        <v>124</v>
      </c>
      <c r="D194" s="41">
        <v>5.1</v>
      </c>
      <c r="E194" s="41">
        <v>2.847</v>
      </c>
      <c r="F194" s="41">
        <v>31.962</v>
      </c>
      <c r="G194" s="41">
        <v>176.1</v>
      </c>
      <c r="H194" s="41">
        <v>0.056999999999999995</v>
      </c>
      <c r="I194" s="41">
        <v>0</v>
      </c>
      <c r="J194" s="41">
        <v>12</v>
      </c>
      <c r="K194" s="41">
        <v>0.8025000000000001</v>
      </c>
      <c r="L194" s="41">
        <v>11.9115</v>
      </c>
      <c r="M194" s="41">
        <v>38.06775</v>
      </c>
      <c r="N194" s="41">
        <v>8.619</v>
      </c>
      <c r="O194" s="41">
        <v>0.858</v>
      </c>
    </row>
    <row r="195" spans="1:15" ht="15">
      <c r="A195" s="103" t="s">
        <v>84</v>
      </c>
      <c r="B195" s="16" t="s">
        <v>168</v>
      </c>
      <c r="C195" s="18">
        <v>200</v>
      </c>
      <c r="D195" s="39">
        <v>0.30500000000000005</v>
      </c>
      <c r="E195" s="39">
        <v>0.13</v>
      </c>
      <c r="F195" s="39">
        <v>20.95</v>
      </c>
      <c r="G195" s="39">
        <v>87.9</v>
      </c>
      <c r="H195" s="39">
        <v>0.016</v>
      </c>
      <c r="I195" s="39">
        <v>6.45</v>
      </c>
      <c r="J195" s="39">
        <v>0</v>
      </c>
      <c r="K195" s="39">
        <v>0.09000000000000001</v>
      </c>
      <c r="L195" s="39">
        <v>18.3</v>
      </c>
      <c r="M195" s="39">
        <v>7.95</v>
      </c>
      <c r="N195" s="39">
        <v>6.383000000000001</v>
      </c>
      <c r="O195" s="39">
        <v>0.57</v>
      </c>
    </row>
    <row r="196" spans="1:15" ht="36">
      <c r="A196" s="55" t="s">
        <v>40</v>
      </c>
      <c r="B196" s="16" t="s">
        <v>32</v>
      </c>
      <c r="C196" s="1">
        <v>20</v>
      </c>
      <c r="D196" s="10">
        <v>1.5199999999999998</v>
      </c>
      <c r="E196" s="10">
        <v>0.15999999999999998</v>
      </c>
      <c r="F196" s="10">
        <v>9.839999999999998</v>
      </c>
      <c r="G196" s="12">
        <v>47</v>
      </c>
      <c r="H196" s="10">
        <v>0.022000000000000002</v>
      </c>
      <c r="I196" s="11">
        <v>0</v>
      </c>
      <c r="J196" s="11">
        <v>0</v>
      </c>
      <c r="K196" s="10">
        <v>0.22</v>
      </c>
      <c r="L196" s="10">
        <v>4</v>
      </c>
      <c r="M196" s="10">
        <v>13</v>
      </c>
      <c r="N196" s="10">
        <v>2.7999999999999994</v>
      </c>
      <c r="O196" s="10">
        <v>0.22</v>
      </c>
    </row>
    <row r="197" spans="1:17" ht="15.75">
      <c r="A197" s="6"/>
      <c r="B197" s="8" t="s">
        <v>15</v>
      </c>
      <c r="C197" s="9">
        <v>573</v>
      </c>
      <c r="D197" s="13">
        <f>SUM(D192:D196)</f>
        <v>15.108799999999999</v>
      </c>
      <c r="E197" s="13">
        <f aca="true" t="shared" si="9" ref="E197:O197">SUM(E192:E196)</f>
        <v>15.1274</v>
      </c>
      <c r="F197" s="13">
        <f>F192+F193+F194+F195</f>
        <v>69.7496</v>
      </c>
      <c r="G197" s="13">
        <f t="shared" si="9"/>
        <v>487.99</v>
      </c>
      <c r="H197" s="13">
        <f t="shared" si="9"/>
        <v>0.18249999999999997</v>
      </c>
      <c r="I197" s="13">
        <f t="shared" si="9"/>
        <v>66.7262</v>
      </c>
      <c r="J197" s="13">
        <f t="shared" si="9"/>
        <v>41.620000000000005</v>
      </c>
      <c r="K197" s="13">
        <f t="shared" si="9"/>
        <v>1.733</v>
      </c>
      <c r="L197" s="13">
        <f t="shared" si="9"/>
        <v>88.9375</v>
      </c>
      <c r="M197" s="13">
        <f t="shared" si="9"/>
        <v>162.21974999999998</v>
      </c>
      <c r="N197" s="13">
        <f t="shared" si="9"/>
        <v>46.323</v>
      </c>
      <c r="O197" s="13">
        <f t="shared" si="9"/>
        <v>2.5882</v>
      </c>
      <c r="P197" s="242">
        <v>0.2</v>
      </c>
      <c r="Q197" s="76">
        <v>0.2</v>
      </c>
    </row>
    <row r="198" spans="1:17" ht="15.75">
      <c r="A198" s="79"/>
      <c r="B198" s="80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3"/>
      <c r="Q198" s="76"/>
    </row>
    <row r="199" spans="1:15" ht="15.75">
      <c r="A199" s="105"/>
      <c r="B199" s="184" t="s">
        <v>20</v>
      </c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</row>
    <row r="200" spans="1:15" ht="36">
      <c r="A200" s="55" t="s">
        <v>176</v>
      </c>
      <c r="B200" s="7" t="s">
        <v>169</v>
      </c>
      <c r="C200" s="2">
        <v>60</v>
      </c>
      <c r="D200" s="41">
        <v>0.66</v>
      </c>
      <c r="E200" s="41">
        <v>0.12</v>
      </c>
      <c r="F200" s="41">
        <v>2.28</v>
      </c>
      <c r="G200" s="41">
        <v>13.2</v>
      </c>
      <c r="H200" s="41">
        <v>0.036</v>
      </c>
      <c r="I200" s="41">
        <v>10.5</v>
      </c>
      <c r="J200" s="77">
        <v>0</v>
      </c>
      <c r="K200" s="41">
        <v>0.42</v>
      </c>
      <c r="L200" s="41">
        <v>8.4</v>
      </c>
      <c r="M200" s="41">
        <v>15.6</v>
      </c>
      <c r="N200" s="41">
        <v>12</v>
      </c>
      <c r="O200" s="41">
        <v>0.54</v>
      </c>
    </row>
    <row r="201" spans="1:15" ht="38.25">
      <c r="A201" s="56" t="s">
        <v>177</v>
      </c>
      <c r="B201" s="7" t="s">
        <v>36</v>
      </c>
      <c r="C201" s="2" t="s">
        <v>24</v>
      </c>
      <c r="D201" s="41">
        <v>8.5</v>
      </c>
      <c r="E201" s="41">
        <v>11.21</v>
      </c>
      <c r="F201" s="41">
        <v>10.61</v>
      </c>
      <c r="G201" s="41">
        <v>180</v>
      </c>
      <c r="H201" s="41">
        <v>0.04</v>
      </c>
      <c r="I201" s="41">
        <v>0.27</v>
      </c>
      <c r="J201" s="77">
        <v>16.31</v>
      </c>
      <c r="K201" s="41">
        <v>2.67</v>
      </c>
      <c r="L201" s="41">
        <v>24.45</v>
      </c>
      <c r="M201" s="41">
        <v>79.59</v>
      </c>
      <c r="N201" s="41">
        <v>14.19</v>
      </c>
      <c r="O201" s="41">
        <v>5.29</v>
      </c>
    </row>
    <row r="202" spans="1:15" ht="36">
      <c r="A202" s="55" t="s">
        <v>44</v>
      </c>
      <c r="B202" s="7" t="s">
        <v>41</v>
      </c>
      <c r="C202" s="3" t="s">
        <v>18</v>
      </c>
      <c r="D202" s="41">
        <v>8.21</v>
      </c>
      <c r="E202" s="41">
        <v>8.723</v>
      </c>
      <c r="F202" s="41">
        <v>38.7115</v>
      </c>
      <c r="G202" s="41">
        <v>276.75</v>
      </c>
      <c r="H202" s="41">
        <v>0.2085</v>
      </c>
      <c r="I202" s="41">
        <v>0</v>
      </c>
      <c r="J202" s="41">
        <v>20</v>
      </c>
      <c r="K202" s="41">
        <v>0.6575</v>
      </c>
      <c r="L202" s="41">
        <v>16.02</v>
      </c>
      <c r="M202" s="41">
        <v>205.42499999999998</v>
      </c>
      <c r="N202" s="41">
        <v>135.825</v>
      </c>
      <c r="O202" s="41">
        <v>4.569999999999999</v>
      </c>
    </row>
    <row r="203" spans="1:15" ht="36">
      <c r="A203" s="55" t="s">
        <v>43</v>
      </c>
      <c r="B203" s="7" t="s">
        <v>65</v>
      </c>
      <c r="C203" s="2" t="s">
        <v>66</v>
      </c>
      <c r="D203" s="11">
        <v>0.11</v>
      </c>
      <c r="E203" s="11">
        <v>0.06</v>
      </c>
      <c r="F203" s="10">
        <v>10.99</v>
      </c>
      <c r="G203" s="12">
        <v>45.05</v>
      </c>
      <c r="H203" s="11">
        <v>0.003</v>
      </c>
      <c r="I203" s="11">
        <v>1.03</v>
      </c>
      <c r="J203" s="11"/>
      <c r="K203" s="11">
        <v>0.02</v>
      </c>
      <c r="L203" s="10">
        <v>12.7</v>
      </c>
      <c r="M203" s="11">
        <v>3.9</v>
      </c>
      <c r="N203" s="11">
        <v>2.3</v>
      </c>
      <c r="O203" s="10">
        <v>0.5</v>
      </c>
    </row>
    <row r="204" spans="1:15" ht="36">
      <c r="A204" s="55" t="s">
        <v>40</v>
      </c>
      <c r="B204" s="16" t="s">
        <v>32</v>
      </c>
      <c r="C204" s="1">
        <v>25</v>
      </c>
      <c r="D204" s="41">
        <v>1.9</v>
      </c>
      <c r="E204" s="41">
        <v>0.2</v>
      </c>
      <c r="F204" s="41">
        <v>12.3</v>
      </c>
      <c r="G204" s="41">
        <v>58.75</v>
      </c>
      <c r="H204" s="41">
        <v>0.025</v>
      </c>
      <c r="I204" s="41">
        <v>0</v>
      </c>
      <c r="J204" s="41">
        <v>0</v>
      </c>
      <c r="K204" s="41">
        <v>0.275</v>
      </c>
      <c r="L204" s="41">
        <v>5</v>
      </c>
      <c r="M204" s="41">
        <v>16.25</v>
      </c>
      <c r="N204" s="41">
        <v>3.5</v>
      </c>
      <c r="O204" s="41">
        <v>0.275</v>
      </c>
    </row>
    <row r="205" spans="1:15" ht="48">
      <c r="A205" s="55" t="s">
        <v>39</v>
      </c>
      <c r="B205" s="16" t="s">
        <v>33</v>
      </c>
      <c r="C205" s="1">
        <v>20</v>
      </c>
      <c r="D205" s="10">
        <v>1.32</v>
      </c>
      <c r="E205" s="10">
        <v>0.24</v>
      </c>
      <c r="F205" s="10">
        <v>7.920000000000001</v>
      </c>
      <c r="G205" s="12">
        <v>39.6</v>
      </c>
      <c r="H205" s="10">
        <v>0.034</v>
      </c>
      <c r="I205" s="11">
        <v>0</v>
      </c>
      <c r="J205" s="11">
        <v>0</v>
      </c>
      <c r="K205" s="10">
        <v>0.27999999999999997</v>
      </c>
      <c r="L205" s="10">
        <v>5.800000000000001</v>
      </c>
      <c r="M205" s="10">
        <v>30</v>
      </c>
      <c r="N205" s="10">
        <v>9.4</v>
      </c>
      <c r="O205" s="10">
        <v>0.78</v>
      </c>
    </row>
    <row r="206" spans="1:17" ht="15.75">
      <c r="A206" s="6"/>
      <c r="B206" s="8" t="s">
        <v>15</v>
      </c>
      <c r="C206" s="9">
        <v>565</v>
      </c>
      <c r="D206" s="13">
        <f>D201+D202+D203+D204+D205</f>
        <v>20.04</v>
      </c>
      <c r="E206" s="13">
        <f aca="true" t="shared" si="10" ref="E206:O206">SUM(E200:E205)</f>
        <v>20.552999999999997</v>
      </c>
      <c r="F206" s="13">
        <f t="shared" si="10"/>
        <v>82.81150000000001</v>
      </c>
      <c r="G206" s="13">
        <f t="shared" si="10"/>
        <v>613.35</v>
      </c>
      <c r="H206" s="13">
        <f t="shared" si="10"/>
        <v>0.34650000000000003</v>
      </c>
      <c r="I206" s="13">
        <f t="shared" si="10"/>
        <v>11.799999999999999</v>
      </c>
      <c r="J206" s="13">
        <f t="shared" si="10"/>
        <v>36.31</v>
      </c>
      <c r="K206" s="13">
        <f t="shared" si="10"/>
        <v>4.3225</v>
      </c>
      <c r="L206" s="13">
        <f t="shared" si="10"/>
        <v>72.37</v>
      </c>
      <c r="M206" s="13">
        <f t="shared" si="10"/>
        <v>350.765</v>
      </c>
      <c r="N206" s="13">
        <f t="shared" si="10"/>
        <v>177.215</v>
      </c>
      <c r="O206" s="13">
        <f t="shared" si="10"/>
        <v>11.954999999999998</v>
      </c>
      <c r="P206" s="242">
        <v>0.25</v>
      </c>
      <c r="Q206" s="76">
        <v>0.25</v>
      </c>
    </row>
    <row r="207" spans="1:17" ht="15.75">
      <c r="A207" s="79"/>
      <c r="B207" s="80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3"/>
      <c r="Q207" s="76"/>
    </row>
    <row r="208" spans="1:17" ht="15.75">
      <c r="A208" s="105"/>
      <c r="B208" s="184" t="s">
        <v>21</v>
      </c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Q208" s="76"/>
    </row>
    <row r="209" spans="1:17" ht="39">
      <c r="A209" s="85" t="s">
        <v>38</v>
      </c>
      <c r="B209" s="86" t="s">
        <v>35</v>
      </c>
      <c r="C209" s="25">
        <v>100</v>
      </c>
      <c r="D209" s="25">
        <v>0.4</v>
      </c>
      <c r="E209" s="25">
        <v>0.4</v>
      </c>
      <c r="F209" s="25">
        <v>9.8</v>
      </c>
      <c r="G209" s="25">
        <v>47</v>
      </c>
      <c r="H209" s="25">
        <v>0.03</v>
      </c>
      <c r="I209" s="25">
        <v>10</v>
      </c>
      <c r="J209" s="25"/>
      <c r="K209" s="25">
        <v>0.2</v>
      </c>
      <c r="L209" s="25">
        <v>16</v>
      </c>
      <c r="M209" s="25">
        <v>11</v>
      </c>
      <c r="N209" s="25">
        <v>9</v>
      </c>
      <c r="O209" s="25">
        <v>2.2</v>
      </c>
      <c r="Q209" s="76"/>
    </row>
    <row r="210" spans="1:17" ht="36">
      <c r="A210" s="55" t="s">
        <v>153</v>
      </c>
      <c r="B210" s="7" t="s">
        <v>154</v>
      </c>
      <c r="C210" s="2" t="s">
        <v>147</v>
      </c>
      <c r="D210" s="10">
        <v>14.84</v>
      </c>
      <c r="E210" s="10">
        <v>17.8684615384615</v>
      </c>
      <c r="F210" s="10">
        <v>40.8221367521368</v>
      </c>
      <c r="G210" s="41">
        <v>346.247863247863</v>
      </c>
      <c r="H210" s="10">
        <v>0.1452991452991453</v>
      </c>
      <c r="I210" s="10">
        <v>0.33333333333333337</v>
      </c>
      <c r="J210" s="10">
        <v>38.54700854700855</v>
      </c>
      <c r="K210" s="10">
        <v>0.00726495726495726</v>
      </c>
      <c r="L210" s="10">
        <v>21.02051282051282</v>
      </c>
      <c r="M210" s="10">
        <v>109.79059829059828</v>
      </c>
      <c r="N210" s="10">
        <v>31.77777777777778</v>
      </c>
      <c r="O210" s="10">
        <v>0.8305128205128205</v>
      </c>
      <c r="Q210" s="76"/>
    </row>
    <row r="211" spans="1:17" ht="36">
      <c r="A211" s="55" t="s">
        <v>43</v>
      </c>
      <c r="B211" s="16" t="s">
        <v>161</v>
      </c>
      <c r="C211" s="18" t="s">
        <v>162</v>
      </c>
      <c r="D211" s="39">
        <v>0.09</v>
      </c>
      <c r="E211" s="39">
        <v>0.02</v>
      </c>
      <c r="F211" s="39">
        <v>11.91</v>
      </c>
      <c r="G211" s="39">
        <v>48.15</v>
      </c>
      <c r="H211" s="39"/>
      <c r="I211" s="39">
        <v>0.03</v>
      </c>
      <c r="J211" s="39"/>
      <c r="K211" s="39"/>
      <c r="L211" s="39">
        <v>11.25</v>
      </c>
      <c r="M211" s="39">
        <v>2.95</v>
      </c>
      <c r="N211" s="39">
        <v>1.7</v>
      </c>
      <c r="O211" s="39">
        <v>0.29</v>
      </c>
      <c r="Q211" s="76"/>
    </row>
    <row r="212" spans="1:17" ht="36">
      <c r="A212" s="55" t="s">
        <v>40</v>
      </c>
      <c r="B212" s="16" t="s">
        <v>32</v>
      </c>
      <c r="C212" s="1">
        <v>25</v>
      </c>
      <c r="D212" s="10">
        <v>1.9</v>
      </c>
      <c r="E212" s="10">
        <v>0.2</v>
      </c>
      <c r="F212" s="10">
        <v>12.3</v>
      </c>
      <c r="G212" s="12">
        <v>58.75</v>
      </c>
      <c r="H212" s="10">
        <v>0.025</v>
      </c>
      <c r="I212" s="11">
        <v>0</v>
      </c>
      <c r="J212" s="11">
        <v>0</v>
      </c>
      <c r="K212" s="10">
        <v>0.275</v>
      </c>
      <c r="L212" s="10">
        <v>5</v>
      </c>
      <c r="M212" s="10">
        <v>16.25</v>
      </c>
      <c r="N212" s="10">
        <v>3.5</v>
      </c>
      <c r="O212" s="10">
        <v>0.275</v>
      </c>
      <c r="Q212" s="76"/>
    </row>
    <row r="213" spans="1:17" ht="48">
      <c r="A213" s="55" t="s">
        <v>39</v>
      </c>
      <c r="B213" s="16" t="s">
        <v>33</v>
      </c>
      <c r="C213" s="1">
        <v>20</v>
      </c>
      <c r="D213" s="10">
        <v>1.32</v>
      </c>
      <c r="E213" s="10">
        <v>0.24</v>
      </c>
      <c r="F213" s="10">
        <v>7.920000000000001</v>
      </c>
      <c r="G213" s="12">
        <v>39.6</v>
      </c>
      <c r="H213" s="10">
        <v>0.034</v>
      </c>
      <c r="I213" s="11">
        <v>0</v>
      </c>
      <c r="J213" s="11">
        <v>0</v>
      </c>
      <c r="K213" s="10">
        <v>0.27999999999999997</v>
      </c>
      <c r="L213" s="10">
        <v>5.800000000000001</v>
      </c>
      <c r="M213" s="10">
        <v>30</v>
      </c>
      <c r="N213" s="10">
        <v>9.4</v>
      </c>
      <c r="O213" s="10">
        <v>0.78</v>
      </c>
      <c r="Q213" s="76"/>
    </row>
    <row r="214" spans="1:17" ht="15.75">
      <c r="A214" s="6"/>
      <c r="B214" s="8" t="s">
        <v>15</v>
      </c>
      <c r="C214" s="9">
        <v>520</v>
      </c>
      <c r="D214" s="13">
        <f>D209+D210+D211+D212+D213</f>
        <v>18.55</v>
      </c>
      <c r="E214" s="13">
        <f>E209+E210+E211+E212+E213+E213</f>
        <v>18.968461538461494</v>
      </c>
      <c r="F214" s="13">
        <f aca="true" t="shared" si="11" ref="E214:O214">F209+F210+F211+F212+F213</f>
        <v>82.75213675213679</v>
      </c>
      <c r="G214" s="13">
        <f>G209+G210+G211+G212+G213+G213</f>
        <v>579.347863247863</v>
      </c>
      <c r="H214" s="13">
        <f t="shared" si="11"/>
        <v>0.2342991452991453</v>
      </c>
      <c r="I214" s="13">
        <f t="shared" si="11"/>
        <v>10.363333333333333</v>
      </c>
      <c r="J214" s="13">
        <f t="shared" si="11"/>
        <v>38.54700854700855</v>
      </c>
      <c r="K214" s="13">
        <f t="shared" si="11"/>
        <v>0.7622649572649574</v>
      </c>
      <c r="L214" s="13">
        <f t="shared" si="11"/>
        <v>59.07051282051282</v>
      </c>
      <c r="M214" s="13">
        <f t="shared" si="11"/>
        <v>169.99059829059829</v>
      </c>
      <c r="N214" s="13">
        <f t="shared" si="11"/>
        <v>55.37777777777778</v>
      </c>
      <c r="O214" s="13">
        <f t="shared" si="11"/>
        <v>4.375512820512821</v>
      </c>
      <c r="P214" s="242">
        <v>0.25</v>
      </c>
      <c r="Q214" s="76">
        <v>0.25</v>
      </c>
    </row>
    <row r="215" spans="1:15" ht="15.75">
      <c r="A215" s="217"/>
      <c r="B215" s="241" t="s">
        <v>194</v>
      </c>
      <c r="C215" s="154">
        <f>C63+C72+C92+C101+C110+C120+C172+C180+C189+C197+C206+C214</f>
        <v>6626</v>
      </c>
      <c r="D215" s="218">
        <f>D63+D72+D92+D101+D110+D120+D172+D180+D189+D197+D206+D214</f>
        <v>223.9</v>
      </c>
      <c r="E215" s="218">
        <f>E63+E72+E92+E101+E110+E120+E172+E180+E189+E197+E206+E214</f>
        <v>228.24340133779256</v>
      </c>
      <c r="F215" s="218">
        <f>F63+F72+F92+F101+F110+F120+F172+F180+F189+F197+F206+F214</f>
        <v>959.8955735042736</v>
      </c>
      <c r="G215" s="218">
        <f>G63+G72+G92+G101+G110+G120+G172+G180+G189+G197+G206+G214</f>
        <v>6894.047610553697</v>
      </c>
      <c r="H215" s="218">
        <f>H63+H72+H92+H101+H110+H120+H172+H180+H189+H197+H206+H214</f>
        <v>3.577921479004088</v>
      </c>
      <c r="I215" s="218">
        <f>I63+I72+I92+I101+I110+I120+I172+I180+I189+I197+I206+I214</f>
        <v>200.41451884057972</v>
      </c>
      <c r="J215" s="218">
        <f>J63+J72+J92+J101+J110+J120+J172+J180+J189+J197+J206+J214</f>
        <v>648.1631475287998</v>
      </c>
      <c r="K215" s="218">
        <f>K63+K72+K92+K101+K110+K120+K172+K180+K189+K197+K206+K214</f>
        <v>110.94459513192125</v>
      </c>
      <c r="L215" s="218">
        <f>L63+L72+L92+L101+L110+L120+L172+L180+L189+L197+L206+L214</f>
        <v>1466.9811604236343</v>
      </c>
      <c r="M215" s="218">
        <f>M63+M72+M92+M101+M110+M120+M172+M180+M189+M197+M206+M214</f>
        <v>3382.979098755109</v>
      </c>
      <c r="N215" s="218">
        <f>N63+N72+N92+N101+N110+N120+N172+N180+N189+N197+N206+N214</f>
        <v>1050.731964251208</v>
      </c>
      <c r="O215" s="218">
        <f>O63+O72+O92+O101+O110+O120+O172+O180+O189+O197+O206+O214</f>
        <v>68.63759955406913</v>
      </c>
    </row>
    <row r="216" spans="1:16" ht="15.75">
      <c r="A216" s="217"/>
      <c r="B216" s="241" t="s">
        <v>195</v>
      </c>
      <c r="C216" s="240">
        <f>C215/12</f>
        <v>552.1666666666666</v>
      </c>
      <c r="D216" s="218">
        <f aca="true" t="shared" si="12" ref="D216:O216">D215/12</f>
        <v>18.658333333333335</v>
      </c>
      <c r="E216" s="218">
        <f t="shared" si="12"/>
        <v>19.020283444816048</v>
      </c>
      <c r="F216" s="218">
        <f t="shared" si="12"/>
        <v>79.99129779202279</v>
      </c>
      <c r="G216" s="218">
        <f t="shared" si="12"/>
        <v>574.5039675461414</v>
      </c>
      <c r="H216" s="218">
        <f t="shared" si="12"/>
        <v>0.29816012325034064</v>
      </c>
      <c r="I216" s="218">
        <f t="shared" si="12"/>
        <v>16.701209903381642</v>
      </c>
      <c r="J216" s="218">
        <f t="shared" si="12"/>
        <v>54.01359562739998</v>
      </c>
      <c r="K216" s="218">
        <f t="shared" si="12"/>
        <v>9.245382927660104</v>
      </c>
      <c r="L216" s="218">
        <f t="shared" si="12"/>
        <v>122.24843003530286</v>
      </c>
      <c r="M216" s="218">
        <f t="shared" si="12"/>
        <v>281.9149248962591</v>
      </c>
      <c r="N216" s="218">
        <f t="shared" si="12"/>
        <v>87.560997020934</v>
      </c>
      <c r="O216" s="218">
        <f t="shared" si="12"/>
        <v>5.719799962839094</v>
      </c>
      <c r="P216" s="242">
        <v>0.25</v>
      </c>
    </row>
    <row r="222" ht="15">
      <c r="Q222" s="76"/>
    </row>
  </sheetData>
  <sheetProtection/>
  <autoFilter ref="A2:A229"/>
  <mergeCells count="24">
    <mergeCell ref="B208:O208"/>
    <mergeCell ref="B65:O65"/>
    <mergeCell ref="B2:O3"/>
    <mergeCell ref="B52:O52"/>
    <mergeCell ref="K53:O53"/>
    <mergeCell ref="B55:O55"/>
    <mergeCell ref="B103:O103"/>
    <mergeCell ref="A84:O84"/>
    <mergeCell ref="C94:O94"/>
    <mergeCell ref="B164:O164"/>
    <mergeCell ref="B165:O165"/>
    <mergeCell ref="B199:O199"/>
    <mergeCell ref="B191:O191"/>
    <mergeCell ref="B182:O182"/>
    <mergeCell ref="B174:O174"/>
    <mergeCell ref="A102:O102"/>
    <mergeCell ref="B114:O114"/>
    <mergeCell ref="A93:O93"/>
    <mergeCell ref="A2:A53"/>
    <mergeCell ref="B20:K20"/>
    <mergeCell ref="B21:K21"/>
    <mergeCell ref="B22:K22"/>
    <mergeCell ref="B85:O85"/>
    <mergeCell ref="B56:O5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9"/>
  <sheetViews>
    <sheetView tabSelected="1" zoomScalePageLayoutView="0" workbookViewId="0" topLeftCell="A1">
      <selection activeCell="B136" sqref="B136:B137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5" hidden="1" customWidth="1"/>
    <col min="18" max="18" width="9.140625" style="74" customWidth="1"/>
  </cols>
  <sheetData>
    <row r="2" spans="1:15" ht="15">
      <c r="A2" s="180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5">
      <c r="A3" s="180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8">
      <c r="A4" s="180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8">
      <c r="A5" s="180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8">
      <c r="A6" s="180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8">
      <c r="A7" s="180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8">
      <c r="A8" s="180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">
      <c r="A9" s="180"/>
      <c r="M9" s="78"/>
      <c r="N9" s="78"/>
      <c r="O9" s="78"/>
    </row>
    <row r="10" spans="1:15" ht="18">
      <c r="A10" s="180"/>
      <c r="M10" s="78"/>
      <c r="N10" s="78"/>
      <c r="O10" s="78"/>
    </row>
    <row r="11" spans="1:15" ht="18">
      <c r="A11" s="180"/>
      <c r="M11" s="78"/>
      <c r="N11" s="78"/>
      <c r="O11" s="78"/>
    </row>
    <row r="12" spans="1:15" ht="18">
      <c r="A12" s="180"/>
      <c r="B12" s="173" t="s">
        <v>157</v>
      </c>
      <c r="C12" s="58"/>
      <c r="D12" s="59"/>
      <c r="E12" s="59"/>
      <c r="H12" s="53"/>
      <c r="I12" s="60" t="s">
        <v>59</v>
      </c>
      <c r="J12" s="60"/>
      <c r="K12" s="60"/>
      <c r="M12" s="78"/>
      <c r="N12" s="78"/>
      <c r="O12" s="78"/>
    </row>
    <row r="13" spans="1:15" ht="18">
      <c r="A13" s="180"/>
      <c r="B13" s="174" t="s">
        <v>158</v>
      </c>
      <c r="C13" s="58"/>
      <c r="D13" s="59"/>
      <c r="E13" s="59"/>
      <c r="H13" s="53"/>
      <c r="I13" s="60" t="s">
        <v>54</v>
      </c>
      <c r="J13" s="60"/>
      <c r="K13" s="60"/>
      <c r="M13" s="78"/>
      <c r="N13" s="78"/>
      <c r="O13" s="78"/>
    </row>
    <row r="14" spans="1:15" ht="18">
      <c r="A14" s="180"/>
      <c r="B14" s="71"/>
      <c r="C14" s="61"/>
      <c r="D14" s="59"/>
      <c r="E14" s="59"/>
      <c r="H14" s="53"/>
      <c r="L14" s="59"/>
      <c r="M14" s="78"/>
      <c r="N14" s="78"/>
      <c r="O14" s="78"/>
    </row>
    <row r="15" spans="1:15" ht="18">
      <c r="A15" s="180"/>
      <c r="B15" s="70" t="s">
        <v>159</v>
      </c>
      <c r="C15" s="58"/>
      <c r="D15" s="59"/>
      <c r="E15" s="59"/>
      <c r="H15" s="53"/>
      <c r="I15" s="62" t="s">
        <v>55</v>
      </c>
      <c r="J15" s="62"/>
      <c r="K15" s="62"/>
      <c r="L15" s="63"/>
      <c r="M15" s="78"/>
      <c r="N15" s="78"/>
      <c r="O15" s="78"/>
    </row>
    <row r="16" spans="1:15" ht="18">
      <c r="A16" s="180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78"/>
      <c r="N16" s="78"/>
      <c r="O16" s="78"/>
    </row>
    <row r="17" spans="1:15" ht="18">
      <c r="A17" s="180"/>
      <c r="B17" s="66"/>
      <c r="C17" s="57"/>
      <c r="D17" s="59"/>
      <c r="E17" s="59"/>
      <c r="F17" s="59"/>
      <c r="G17" s="59"/>
      <c r="H17" s="53"/>
      <c r="M17" s="78"/>
      <c r="N17" s="78"/>
      <c r="O17" s="78"/>
    </row>
    <row r="18" spans="1:15" ht="18">
      <c r="A18" s="180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78"/>
      <c r="N18" s="78"/>
      <c r="O18" s="78"/>
    </row>
    <row r="19" spans="1:15" ht="18">
      <c r="A19" s="180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78"/>
      <c r="N19" s="78"/>
      <c r="O19" s="78"/>
    </row>
    <row r="20" spans="1:15" ht="34.5">
      <c r="A20" s="180"/>
      <c r="B20" s="181" t="s">
        <v>56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78"/>
      <c r="N20" s="78"/>
      <c r="O20" s="78"/>
    </row>
    <row r="21" spans="1:15" ht="18.75">
      <c r="A21" s="180"/>
      <c r="B21" s="194" t="s">
        <v>61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78"/>
      <c r="N21" s="78"/>
      <c r="O21" s="78"/>
    </row>
    <row r="22" spans="1:15" ht="18.75">
      <c r="A22" s="180"/>
      <c r="B22" s="194" t="s">
        <v>60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78"/>
      <c r="N22" s="78"/>
      <c r="O22" s="78"/>
    </row>
    <row r="23" spans="1:15" ht="18.75">
      <c r="A23" s="180"/>
      <c r="B23" s="72"/>
      <c r="C23" s="72"/>
      <c r="D23" s="72"/>
      <c r="E23" s="72"/>
      <c r="F23" s="72"/>
      <c r="G23" s="72"/>
      <c r="H23" s="72"/>
      <c r="I23" s="72"/>
      <c r="J23" s="72"/>
      <c r="K23" s="72"/>
      <c r="M23" s="78"/>
      <c r="N23" s="78"/>
      <c r="O23" s="78"/>
    </row>
    <row r="24" spans="1:15" ht="18">
      <c r="A24" s="180"/>
      <c r="M24" s="78"/>
      <c r="N24" s="78"/>
      <c r="O24" s="78"/>
    </row>
    <row r="25" spans="1:15" ht="18">
      <c r="A25" s="180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18">
      <c r="A26" s="180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8">
      <c r="A27" s="180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8">
      <c r="A28" s="180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8">
      <c r="A29" s="180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18">
      <c r="A30" s="180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8">
      <c r="A31" s="180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8">
      <c r="A32" s="180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8">
      <c r="A33" s="180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8">
      <c r="A34" s="180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8">
      <c r="A35" s="180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8">
      <c r="A36" s="180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8">
      <c r="A37" s="180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8">
      <c r="A38" s="180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8">
      <c r="A39" s="180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8">
      <c r="A40" s="180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8">
      <c r="A41" s="180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8">
      <c r="A42" s="180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8">
      <c r="A43" s="180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8">
      <c r="A44" s="180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8">
      <c r="A45" s="180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8">
      <c r="A46" s="180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18">
      <c r="A47" s="180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18">
      <c r="A48" s="180"/>
      <c r="B48" s="185" t="s">
        <v>53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</row>
    <row r="49" ht="15">
      <c r="A49" s="180"/>
    </row>
    <row r="50" spans="1:15" ht="25.5">
      <c r="A50" s="6" t="s">
        <v>26</v>
      </c>
      <c r="B50" s="14" t="s">
        <v>0</v>
      </c>
      <c r="C50" s="14" t="s">
        <v>28</v>
      </c>
      <c r="D50" s="15" t="s">
        <v>1</v>
      </c>
      <c r="E50" s="15" t="s">
        <v>2</v>
      </c>
      <c r="F50" s="15" t="s">
        <v>3</v>
      </c>
      <c r="G50" s="15" t="s">
        <v>4</v>
      </c>
      <c r="H50" s="15" t="s">
        <v>5</v>
      </c>
      <c r="I50" s="15" t="s">
        <v>6</v>
      </c>
      <c r="J50" s="15" t="s">
        <v>7</v>
      </c>
      <c r="K50" s="15" t="s">
        <v>8</v>
      </c>
      <c r="L50" s="15" t="s">
        <v>9</v>
      </c>
      <c r="M50" s="15" t="s">
        <v>10</v>
      </c>
      <c r="N50" s="15" t="s">
        <v>11</v>
      </c>
      <c r="O50" s="15" t="s">
        <v>12</v>
      </c>
    </row>
    <row r="51" spans="1:15" ht="15.75">
      <c r="A51" s="22"/>
      <c r="B51" s="183" t="s">
        <v>27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</row>
    <row r="52" spans="1:15" ht="15.75">
      <c r="A52" s="102"/>
      <c r="B52" s="183" t="s">
        <v>14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</row>
    <row r="53" spans="1:15" ht="36.75">
      <c r="A53" s="4" t="s">
        <v>64</v>
      </c>
      <c r="B53" s="7" t="s">
        <v>86</v>
      </c>
      <c r="C53" s="2">
        <v>100</v>
      </c>
      <c r="D53" s="41">
        <v>11.277777777777779</v>
      </c>
      <c r="E53" s="41">
        <v>16.71</v>
      </c>
      <c r="F53" s="41">
        <v>9</v>
      </c>
      <c r="G53" s="41">
        <v>221.73913043478262</v>
      </c>
      <c r="H53" s="41">
        <v>0.15217391304347827</v>
      </c>
      <c r="I53" s="41">
        <v>0.21739130434782608</v>
      </c>
      <c r="J53" s="41">
        <v>3.0434782608695623</v>
      </c>
      <c r="K53" s="41">
        <v>2.5217391304347823</v>
      </c>
      <c r="L53" s="41">
        <v>14.978260869565219</v>
      </c>
      <c r="M53" s="41">
        <v>116.21739130434783</v>
      </c>
      <c r="N53" s="41">
        <v>17.869565217391308</v>
      </c>
      <c r="O53" s="41">
        <v>1.891304347826087</v>
      </c>
    </row>
    <row r="54" spans="1:15" ht="36.75">
      <c r="A54" s="4" t="s">
        <v>47</v>
      </c>
      <c r="B54" s="7" t="s">
        <v>73</v>
      </c>
      <c r="C54" s="2" t="s">
        <v>22</v>
      </c>
      <c r="D54" s="41">
        <v>6.8313999999999995</v>
      </c>
      <c r="E54" s="41">
        <v>4.4328</v>
      </c>
      <c r="F54" s="41">
        <v>38.374</v>
      </c>
      <c r="G54" s="41">
        <v>220.56</v>
      </c>
      <c r="H54" s="41">
        <v>0.0684</v>
      </c>
      <c r="I54" s="41">
        <v>0</v>
      </c>
      <c r="J54" s="41">
        <v>20</v>
      </c>
      <c r="K54" s="41">
        <v>0.9770000000000001</v>
      </c>
      <c r="L54" s="41">
        <v>14.6298</v>
      </c>
      <c r="M54" s="41">
        <v>46.101299999999995</v>
      </c>
      <c r="N54" s="41">
        <v>10.3428</v>
      </c>
      <c r="O54" s="41">
        <v>1.0324</v>
      </c>
    </row>
    <row r="55" spans="1:15" ht="36.75">
      <c r="A55" s="4" t="s">
        <v>173</v>
      </c>
      <c r="B55" s="7" t="s">
        <v>170</v>
      </c>
      <c r="C55" s="2">
        <v>30</v>
      </c>
      <c r="D55" s="41">
        <v>0.21</v>
      </c>
      <c r="E55" s="41">
        <v>0.03</v>
      </c>
      <c r="F55" s="41">
        <v>0.57</v>
      </c>
      <c r="G55" s="41">
        <v>3.5999999999999996</v>
      </c>
      <c r="H55" s="41">
        <v>0.012</v>
      </c>
      <c r="I55" s="41">
        <v>1.47</v>
      </c>
      <c r="J55" s="41">
        <v>0</v>
      </c>
      <c r="K55" s="41">
        <v>0.03</v>
      </c>
      <c r="L55" s="41">
        <v>5.1</v>
      </c>
      <c r="M55" s="41">
        <v>9</v>
      </c>
      <c r="N55" s="41">
        <v>4.2</v>
      </c>
      <c r="O55" s="41">
        <v>0.15</v>
      </c>
    </row>
    <row r="56" spans="1:15" ht="36.75">
      <c r="A56" s="4" t="s">
        <v>172</v>
      </c>
      <c r="B56" s="16" t="s">
        <v>166</v>
      </c>
      <c r="C56" s="18">
        <v>200</v>
      </c>
      <c r="D56" s="39">
        <v>0.662</v>
      </c>
      <c r="E56" s="39">
        <v>0.09000000000000001</v>
      </c>
      <c r="F56" s="39">
        <v>32.014</v>
      </c>
      <c r="G56" s="39">
        <v>132.8</v>
      </c>
      <c r="H56" s="39">
        <v>0.016</v>
      </c>
      <c r="I56" s="39">
        <v>0.726</v>
      </c>
      <c r="J56" s="39">
        <v>0</v>
      </c>
      <c r="K56" s="39">
        <v>0.508</v>
      </c>
      <c r="L56" s="39">
        <v>32.480000000000004</v>
      </c>
      <c r="M56" s="39">
        <v>23.44</v>
      </c>
      <c r="N56" s="39">
        <v>17.46</v>
      </c>
      <c r="O56" s="39">
        <v>0.6980000000000001</v>
      </c>
    </row>
    <row r="57" spans="1:15" ht="36">
      <c r="A57" s="55" t="s">
        <v>40</v>
      </c>
      <c r="B57" s="7" t="s">
        <v>32</v>
      </c>
      <c r="C57" s="1">
        <v>30</v>
      </c>
      <c r="D57" s="10">
        <v>2.28</v>
      </c>
      <c r="E57" s="10">
        <v>0.23999999999999996</v>
      </c>
      <c r="F57" s="10">
        <v>14.759999999999998</v>
      </c>
      <c r="G57" s="12">
        <v>70.5</v>
      </c>
      <c r="H57" s="10">
        <v>0.033</v>
      </c>
      <c r="I57" s="11">
        <v>0</v>
      </c>
      <c r="J57" s="11">
        <v>0</v>
      </c>
      <c r="K57" s="10">
        <v>0.33</v>
      </c>
      <c r="L57" s="10">
        <v>6</v>
      </c>
      <c r="M57" s="10">
        <v>19.5</v>
      </c>
      <c r="N57" s="10">
        <v>4.199999999999999</v>
      </c>
      <c r="O57" s="10">
        <v>0.33</v>
      </c>
    </row>
    <row r="58" spans="1:15" ht="48">
      <c r="A58" s="55" t="s">
        <v>39</v>
      </c>
      <c r="B58" s="7" t="s">
        <v>33</v>
      </c>
      <c r="C58" s="1">
        <v>35</v>
      </c>
      <c r="D58" s="41">
        <v>2.3100000000000005</v>
      </c>
      <c r="E58" s="41">
        <v>0.42</v>
      </c>
      <c r="F58" s="41">
        <v>13.860000000000001</v>
      </c>
      <c r="G58" s="41">
        <v>69.3</v>
      </c>
      <c r="H58" s="41">
        <v>0.059500000000000004</v>
      </c>
      <c r="I58" s="41">
        <v>0</v>
      </c>
      <c r="J58" s="41">
        <v>0</v>
      </c>
      <c r="K58" s="41">
        <v>0.49</v>
      </c>
      <c r="L58" s="41">
        <v>10.150000000000002</v>
      </c>
      <c r="M58" s="41">
        <v>52.5</v>
      </c>
      <c r="N58" s="41">
        <v>16.45</v>
      </c>
      <c r="O58" s="41">
        <v>1.365</v>
      </c>
    </row>
    <row r="59" spans="1:17" ht="15.75">
      <c r="A59" s="21"/>
      <c r="B59" s="19" t="s">
        <v>15</v>
      </c>
      <c r="C59" s="20">
        <v>580</v>
      </c>
      <c r="D59" s="26">
        <f>SUM(D53:D58)</f>
        <v>23.571177777777777</v>
      </c>
      <c r="E59" s="26">
        <f>SUM(E53:E58)</f>
        <v>21.922800000000002</v>
      </c>
      <c r="F59" s="26">
        <f>F54+F55+F56+F57+F58</f>
        <v>99.57799999999999</v>
      </c>
      <c r="G59" s="26">
        <f>G53+G54+G55+G56+G57</f>
        <v>649.1991304347827</v>
      </c>
      <c r="H59" s="26">
        <f>SUM(H53:H58)</f>
        <v>0.34107391304347834</v>
      </c>
      <c r="I59" s="26">
        <f>SUM(I53:I58)</f>
        <v>2.413391304347826</v>
      </c>
      <c r="J59" s="26">
        <f>SUM(J53:J58)</f>
        <v>23.043478260869563</v>
      </c>
      <c r="K59" s="26">
        <f>SUM(K53:K58)</f>
        <v>4.856739130434782</v>
      </c>
      <c r="L59" s="26">
        <f>SUM(L53:L58)</f>
        <v>83.33806086956523</v>
      </c>
      <c r="M59" s="26">
        <f>SUM(M53:M58)</f>
        <v>266.75869130434785</v>
      </c>
      <c r="N59" s="26">
        <f>SUM(N53:N58)</f>
        <v>70.52236521739131</v>
      </c>
      <c r="O59" s="26">
        <f>SUM(O53:O58)</f>
        <v>5.466704347826087</v>
      </c>
      <c r="P59" s="242">
        <v>0.25</v>
      </c>
      <c r="Q59" s="76">
        <v>0.25</v>
      </c>
    </row>
    <row r="60" spans="1:15" ht="15.75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</row>
    <row r="61" spans="1:15" ht="15.75">
      <c r="A61" s="102"/>
      <c r="B61" s="183" t="s">
        <v>16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</row>
    <row r="62" spans="1:15" ht="36">
      <c r="A62" s="55" t="s">
        <v>71</v>
      </c>
      <c r="B62" s="7" t="s">
        <v>51</v>
      </c>
      <c r="C62" s="3" t="s">
        <v>83</v>
      </c>
      <c r="D62" s="41">
        <v>2.63</v>
      </c>
      <c r="E62" s="41">
        <v>2.66</v>
      </c>
      <c r="F62" s="41">
        <v>0</v>
      </c>
      <c r="G62" s="41">
        <v>34.333333333333336</v>
      </c>
      <c r="H62" s="41">
        <v>0.0033333333333333335</v>
      </c>
      <c r="I62" s="41">
        <v>0.06999999999999999</v>
      </c>
      <c r="J62" s="41">
        <v>21</v>
      </c>
      <c r="K62" s="41">
        <v>0.04</v>
      </c>
      <c r="L62" s="41">
        <v>100</v>
      </c>
      <c r="M62" s="41">
        <v>60</v>
      </c>
      <c r="N62" s="41">
        <v>5.5</v>
      </c>
      <c r="O62" s="41">
        <v>0.06999999999999999</v>
      </c>
    </row>
    <row r="63" spans="1:15" ht="36">
      <c r="A63" s="55" t="s">
        <v>68</v>
      </c>
      <c r="B63" s="16" t="s">
        <v>67</v>
      </c>
      <c r="C63" s="1">
        <v>100</v>
      </c>
      <c r="D63" s="41">
        <v>10.36</v>
      </c>
      <c r="E63" s="41">
        <v>13.29</v>
      </c>
      <c r="F63" s="41">
        <v>25.9</v>
      </c>
      <c r="G63" s="41">
        <v>233.11111111111111</v>
      </c>
      <c r="H63" s="41">
        <v>0.10000000000000002</v>
      </c>
      <c r="I63" s="41">
        <v>1.04</v>
      </c>
      <c r="J63" s="87">
        <v>51.40000000000001</v>
      </c>
      <c r="K63" s="41">
        <v>2.8</v>
      </c>
      <c r="L63" s="41">
        <v>53.14</v>
      </c>
      <c r="M63" s="41">
        <v>94.54000000000002</v>
      </c>
      <c r="N63" s="41">
        <v>20.800000000000004</v>
      </c>
      <c r="O63" s="41">
        <v>1.4</v>
      </c>
    </row>
    <row r="64" spans="1:15" ht="36.75">
      <c r="A64" s="4" t="s">
        <v>156</v>
      </c>
      <c r="B64" s="7" t="s">
        <v>41</v>
      </c>
      <c r="C64" s="2" t="s">
        <v>125</v>
      </c>
      <c r="D64" s="41">
        <v>5.5479520958084</v>
      </c>
      <c r="E64" s="41">
        <v>6.93065868263473</v>
      </c>
      <c r="F64" s="41">
        <v>37.7149221556886</v>
      </c>
      <c r="G64" s="41">
        <v>276.5604790419162</v>
      </c>
      <c r="H64" s="41">
        <v>0.252</v>
      </c>
      <c r="I64" s="41">
        <v>0</v>
      </c>
      <c r="J64" s="41">
        <v>11.976047904191617</v>
      </c>
      <c r="K64" s="41">
        <v>0.5009341317365269</v>
      </c>
      <c r="L64" s="41">
        <v>29.506562874251497</v>
      </c>
      <c r="M64" s="41">
        <v>249.71820359281438</v>
      </c>
      <c r="N64" s="41">
        <v>168.624</v>
      </c>
      <c r="O64" s="41">
        <v>5.657988023952097</v>
      </c>
    </row>
    <row r="65" spans="1:15" ht="36">
      <c r="A65" s="55" t="s">
        <v>48</v>
      </c>
      <c r="B65" s="7" t="s">
        <v>37</v>
      </c>
      <c r="C65" s="1" t="s">
        <v>77</v>
      </c>
      <c r="D65" s="41">
        <v>0.13</v>
      </c>
      <c r="E65" s="41">
        <v>0.02</v>
      </c>
      <c r="F65" s="41">
        <v>10.2</v>
      </c>
      <c r="G65" s="41">
        <v>42</v>
      </c>
      <c r="H65" s="41"/>
      <c r="I65" s="41">
        <v>2.83</v>
      </c>
      <c r="J65" s="41"/>
      <c r="K65" s="41">
        <v>0.01</v>
      </c>
      <c r="L65" s="41">
        <v>14.05</v>
      </c>
      <c r="M65" s="41">
        <v>4.4</v>
      </c>
      <c r="N65" s="41">
        <v>2.4</v>
      </c>
      <c r="O65" s="41">
        <v>0.34</v>
      </c>
    </row>
    <row r="66" spans="1:15" ht="36">
      <c r="A66" s="55" t="s">
        <v>40</v>
      </c>
      <c r="B66" s="16" t="s">
        <v>32</v>
      </c>
      <c r="C66" s="1">
        <v>20</v>
      </c>
      <c r="D66" s="10">
        <v>1.5199999999999998</v>
      </c>
      <c r="E66" s="10">
        <v>0.15999999999999998</v>
      </c>
      <c r="F66" s="10">
        <v>9.839999999999998</v>
      </c>
      <c r="G66" s="12">
        <v>47</v>
      </c>
      <c r="H66" s="10">
        <v>0.022000000000000002</v>
      </c>
      <c r="I66" s="11">
        <v>0</v>
      </c>
      <c r="J66" s="11">
        <v>0</v>
      </c>
      <c r="K66" s="10">
        <v>0.22</v>
      </c>
      <c r="L66" s="10">
        <v>4</v>
      </c>
      <c r="M66" s="10">
        <v>13</v>
      </c>
      <c r="N66" s="10">
        <v>2.7999999999999994</v>
      </c>
      <c r="O66" s="10">
        <v>0.22</v>
      </c>
    </row>
    <row r="67" spans="1:15" ht="48">
      <c r="A67" s="55" t="s">
        <v>39</v>
      </c>
      <c r="B67" s="16" t="s">
        <v>33</v>
      </c>
      <c r="C67" s="17">
        <v>40</v>
      </c>
      <c r="D67" s="39">
        <v>2.64</v>
      </c>
      <c r="E67" s="39">
        <v>0.48</v>
      </c>
      <c r="F67" s="39">
        <v>15.840000000000002</v>
      </c>
      <c r="G67" s="39">
        <v>79.2</v>
      </c>
      <c r="H67" s="39">
        <v>0.068</v>
      </c>
      <c r="I67" s="39">
        <v>0</v>
      </c>
      <c r="J67" s="39">
        <v>0</v>
      </c>
      <c r="K67" s="39">
        <v>0.5599999999999999</v>
      </c>
      <c r="L67" s="39">
        <v>11.600000000000001</v>
      </c>
      <c r="M67" s="39">
        <v>60</v>
      </c>
      <c r="N67" s="39">
        <v>18.8</v>
      </c>
      <c r="O67" s="39">
        <v>1.56</v>
      </c>
    </row>
    <row r="68" spans="1:17" ht="15.75">
      <c r="A68" s="21"/>
      <c r="B68" s="19" t="s">
        <v>15</v>
      </c>
      <c r="C68" s="20">
        <v>553</v>
      </c>
      <c r="D68" s="26">
        <f>SUM(D62:D67)</f>
        <v>22.8279520958084</v>
      </c>
      <c r="E68" s="26">
        <f aca="true" t="shared" si="0" ref="E68:O68">SUM(E62:E67)</f>
        <v>23.54065868263473</v>
      </c>
      <c r="F68" s="26">
        <f t="shared" si="0"/>
        <v>99.4949221556886</v>
      </c>
      <c r="G68" s="26">
        <f t="shared" si="0"/>
        <v>712.2049234863607</v>
      </c>
      <c r="H68" s="26">
        <f t="shared" si="0"/>
        <v>0.44533333333333336</v>
      </c>
      <c r="I68" s="26">
        <f t="shared" si="0"/>
        <v>3.9400000000000004</v>
      </c>
      <c r="J68" s="26">
        <f t="shared" si="0"/>
        <v>84.37604790419162</v>
      </c>
      <c r="K68" s="26">
        <f t="shared" si="0"/>
        <v>4.1309341317365265</v>
      </c>
      <c r="L68" s="26">
        <f t="shared" si="0"/>
        <v>212.2965628742515</v>
      </c>
      <c r="M68" s="26">
        <f t="shared" si="0"/>
        <v>481.6582035928144</v>
      </c>
      <c r="N68" s="26">
        <f t="shared" si="0"/>
        <v>218.92400000000004</v>
      </c>
      <c r="O68" s="26">
        <f t="shared" si="0"/>
        <v>9.247988023952097</v>
      </c>
      <c r="P68" s="242">
        <v>0.25</v>
      </c>
      <c r="Q68" s="76">
        <v>0.25</v>
      </c>
    </row>
    <row r="69" spans="1:15" ht="15.75" customHeight="1">
      <c r="A69" s="262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</row>
    <row r="70" spans="1:15" ht="15.75">
      <c r="A70" s="102"/>
      <c r="B70" s="183" t="s">
        <v>17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</row>
    <row r="71" spans="1:15" ht="36">
      <c r="A71" s="103" t="s">
        <v>150</v>
      </c>
      <c r="B71" s="16" t="s">
        <v>142</v>
      </c>
      <c r="C71" s="18" t="s">
        <v>143</v>
      </c>
      <c r="D71" s="39">
        <v>12.0024</v>
      </c>
      <c r="E71" s="39">
        <v>10.0406</v>
      </c>
      <c r="F71" s="39">
        <v>1.6036000000000001</v>
      </c>
      <c r="G71" s="39">
        <v>195.1</v>
      </c>
      <c r="H71" s="39">
        <v>0.10400000000000001</v>
      </c>
      <c r="I71" s="39">
        <v>3.035</v>
      </c>
      <c r="J71" s="39">
        <v>64.92</v>
      </c>
      <c r="K71" s="39">
        <v>1.702</v>
      </c>
      <c r="L71" s="39">
        <v>47.546</v>
      </c>
      <c r="M71" s="39">
        <v>162.008</v>
      </c>
      <c r="N71" s="39">
        <v>24.734</v>
      </c>
      <c r="O71" s="39">
        <v>1.6456</v>
      </c>
    </row>
    <row r="72" spans="1:15" ht="36.75">
      <c r="A72" s="4" t="s">
        <v>63</v>
      </c>
      <c r="B72" s="16" t="s">
        <v>62</v>
      </c>
      <c r="C72" s="18">
        <v>180</v>
      </c>
      <c r="D72" s="39">
        <v>5.445</v>
      </c>
      <c r="E72" s="39">
        <v>11.45</v>
      </c>
      <c r="F72" s="39">
        <v>44.12</v>
      </c>
      <c r="G72" s="39">
        <v>262.64</v>
      </c>
      <c r="H72" s="39">
        <v>0.030600000000000002</v>
      </c>
      <c r="I72" s="39">
        <v>0</v>
      </c>
      <c r="J72" s="39">
        <v>0</v>
      </c>
      <c r="K72" s="39">
        <v>0.3384</v>
      </c>
      <c r="L72" s="39">
        <v>1.638</v>
      </c>
      <c r="M72" s="39">
        <v>73.134</v>
      </c>
      <c r="N72" s="39">
        <v>19.602</v>
      </c>
      <c r="O72" s="39">
        <v>0.6317999999999999</v>
      </c>
    </row>
    <row r="73" spans="1:15" ht="36.75">
      <c r="A73" s="4" t="s">
        <v>43</v>
      </c>
      <c r="B73" s="16" t="s">
        <v>30</v>
      </c>
      <c r="C73" s="18" t="s">
        <v>76</v>
      </c>
      <c r="D73" s="39">
        <v>0.07</v>
      </c>
      <c r="E73" s="39">
        <v>0.02</v>
      </c>
      <c r="F73" s="39">
        <v>10</v>
      </c>
      <c r="G73" s="39">
        <v>40</v>
      </c>
      <c r="H73" s="39"/>
      <c r="I73" s="39">
        <v>0.03</v>
      </c>
      <c r="J73" s="39"/>
      <c r="K73" s="39"/>
      <c r="L73" s="39">
        <v>10.95</v>
      </c>
      <c r="M73" s="39">
        <v>2.8</v>
      </c>
      <c r="N73" s="39">
        <v>1.4</v>
      </c>
      <c r="O73" s="39">
        <v>0.26</v>
      </c>
    </row>
    <row r="74" spans="1:15" ht="36">
      <c r="A74" s="55" t="s">
        <v>40</v>
      </c>
      <c r="B74" s="16" t="s">
        <v>32</v>
      </c>
      <c r="C74" s="1">
        <v>40</v>
      </c>
      <c r="D74" s="10">
        <v>3.0399999999999996</v>
      </c>
      <c r="E74" s="10">
        <v>0.31999999999999995</v>
      </c>
      <c r="F74" s="10">
        <v>19.679999999999996</v>
      </c>
      <c r="G74" s="12">
        <v>94</v>
      </c>
      <c r="H74" s="10">
        <v>0.044000000000000004</v>
      </c>
      <c r="I74" s="11">
        <v>0</v>
      </c>
      <c r="J74" s="11">
        <v>0</v>
      </c>
      <c r="K74" s="10">
        <v>0.44</v>
      </c>
      <c r="L74" s="10">
        <v>8</v>
      </c>
      <c r="M74" s="10">
        <v>26</v>
      </c>
      <c r="N74" s="10">
        <v>5.599999999999999</v>
      </c>
      <c r="O74" s="10">
        <v>0.44</v>
      </c>
    </row>
    <row r="75" spans="1:15" ht="48">
      <c r="A75" s="55" t="s">
        <v>39</v>
      </c>
      <c r="B75" s="16" t="s">
        <v>33</v>
      </c>
      <c r="C75" s="17">
        <v>40</v>
      </c>
      <c r="D75" s="39">
        <v>2.64</v>
      </c>
      <c r="E75" s="39">
        <v>0.48</v>
      </c>
      <c r="F75" s="39">
        <v>15.840000000000002</v>
      </c>
      <c r="G75" s="39">
        <v>79.2</v>
      </c>
      <c r="H75" s="39">
        <v>0.068</v>
      </c>
      <c r="I75" s="39">
        <v>0</v>
      </c>
      <c r="J75" s="39">
        <v>0</v>
      </c>
      <c r="K75" s="39">
        <v>0.5599999999999999</v>
      </c>
      <c r="L75" s="39">
        <v>11.600000000000001</v>
      </c>
      <c r="M75" s="39">
        <v>60</v>
      </c>
      <c r="N75" s="39">
        <v>18.8</v>
      </c>
      <c r="O75" s="39">
        <v>1.56</v>
      </c>
    </row>
    <row r="76" spans="1:17" ht="15.75">
      <c r="A76" s="21"/>
      <c r="B76" s="19" t="s">
        <v>15</v>
      </c>
      <c r="C76" s="20">
        <v>570</v>
      </c>
      <c r="D76" s="26">
        <f>SUM(D71:D75)</f>
        <v>23.197400000000002</v>
      </c>
      <c r="E76" s="26">
        <f aca="true" t="shared" si="1" ref="E76:O76">SUM(E71:E75)</f>
        <v>22.3106</v>
      </c>
      <c r="F76" s="26">
        <f t="shared" si="1"/>
        <v>91.2436</v>
      </c>
      <c r="G76" s="26">
        <f t="shared" si="1"/>
        <v>670.94</v>
      </c>
      <c r="H76" s="26">
        <f t="shared" si="1"/>
        <v>0.2466</v>
      </c>
      <c r="I76" s="26">
        <f t="shared" si="1"/>
        <v>3.065</v>
      </c>
      <c r="J76" s="26">
        <f t="shared" si="1"/>
        <v>64.92</v>
      </c>
      <c r="K76" s="26">
        <f t="shared" si="1"/>
        <v>3.0404</v>
      </c>
      <c r="L76" s="26">
        <f t="shared" si="1"/>
        <v>79.73400000000001</v>
      </c>
      <c r="M76" s="26">
        <f t="shared" si="1"/>
        <v>323.942</v>
      </c>
      <c r="N76" s="26">
        <f t="shared" si="1"/>
        <v>70.136</v>
      </c>
      <c r="O76" s="26">
        <f t="shared" si="1"/>
        <v>4.5374</v>
      </c>
      <c r="P76" s="242">
        <v>0.25</v>
      </c>
      <c r="Q76" s="76">
        <v>0.25</v>
      </c>
    </row>
    <row r="77" spans="1:15" ht="15.75">
      <c r="A77" s="31"/>
      <c r="B77" s="32"/>
      <c r="C77" s="3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.75">
      <c r="A78" s="102"/>
      <c r="B78" s="45" t="s">
        <v>19</v>
      </c>
      <c r="C78" s="190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</row>
    <row r="79" spans="1:15" ht="39">
      <c r="A79" s="85" t="s">
        <v>130</v>
      </c>
      <c r="B79" s="90" t="s">
        <v>129</v>
      </c>
      <c r="C79" s="91">
        <v>100</v>
      </c>
      <c r="D79" s="92">
        <v>0.122</v>
      </c>
      <c r="E79" s="92">
        <v>5.104</v>
      </c>
      <c r="F79" s="92">
        <v>11.165000000000001</v>
      </c>
      <c r="G79" s="92">
        <v>90.10000000000001</v>
      </c>
      <c r="H79" s="92">
        <v>0.033</v>
      </c>
      <c r="I79" s="92">
        <v>16.87</v>
      </c>
      <c r="J79" s="92">
        <v>0</v>
      </c>
      <c r="K79" s="92">
        <v>15.4</v>
      </c>
      <c r="L79" s="92">
        <v>33.488</v>
      </c>
      <c r="M79" s="92">
        <v>29.347000000000005</v>
      </c>
      <c r="N79" s="92">
        <v>16.001</v>
      </c>
      <c r="O79" s="92">
        <v>0.978</v>
      </c>
    </row>
    <row r="80" spans="1:15" ht="36.75">
      <c r="A80" s="4" t="s">
        <v>127</v>
      </c>
      <c r="B80" s="28" t="s">
        <v>128</v>
      </c>
      <c r="C80" s="27" t="s">
        <v>25</v>
      </c>
      <c r="D80" s="39">
        <v>11.3</v>
      </c>
      <c r="E80" s="40">
        <v>4.95</v>
      </c>
      <c r="F80" s="40">
        <v>3.8</v>
      </c>
      <c r="G80" s="39">
        <v>105</v>
      </c>
      <c r="H80" s="39">
        <v>0.05</v>
      </c>
      <c r="I80" s="40">
        <v>3.73</v>
      </c>
      <c r="J80" s="40">
        <v>5.82</v>
      </c>
      <c r="K80" s="40">
        <v>2.52</v>
      </c>
      <c r="L80" s="39">
        <v>39.07</v>
      </c>
      <c r="M80" s="39">
        <v>162.19</v>
      </c>
      <c r="N80" s="39">
        <v>48.53</v>
      </c>
      <c r="O80" s="39">
        <v>0.85</v>
      </c>
    </row>
    <row r="81" spans="1:15" ht="36.75">
      <c r="A81" s="4" t="s">
        <v>46</v>
      </c>
      <c r="B81" s="16" t="s">
        <v>140</v>
      </c>
      <c r="C81" s="18" t="s">
        <v>125</v>
      </c>
      <c r="D81" s="39">
        <v>3.71</v>
      </c>
      <c r="E81" s="40">
        <v>7.95</v>
      </c>
      <c r="F81" s="40">
        <v>24.57</v>
      </c>
      <c r="G81" s="40">
        <v>184.5</v>
      </c>
      <c r="H81" s="39">
        <v>0.16740000000000002</v>
      </c>
      <c r="I81" s="39">
        <v>21.792599999999997</v>
      </c>
      <c r="J81" s="39">
        <v>12</v>
      </c>
      <c r="K81" s="39">
        <v>0.245</v>
      </c>
      <c r="L81" s="39">
        <v>45.09</v>
      </c>
      <c r="M81" s="39">
        <v>104.81</v>
      </c>
      <c r="N81" s="39">
        <v>33.3</v>
      </c>
      <c r="O81" s="39">
        <v>1.16</v>
      </c>
    </row>
    <row r="82" spans="1:15" ht="36">
      <c r="A82" s="55" t="s">
        <v>49</v>
      </c>
      <c r="B82" s="7" t="s">
        <v>34</v>
      </c>
      <c r="C82" s="2">
        <v>200</v>
      </c>
      <c r="D82" s="41">
        <v>0.16000000000000003</v>
      </c>
      <c r="E82" s="41">
        <v>0.16000000000000003</v>
      </c>
      <c r="F82" s="41">
        <v>22.88</v>
      </c>
      <c r="G82" s="41">
        <v>104.6</v>
      </c>
      <c r="H82" s="41">
        <v>0.012</v>
      </c>
      <c r="I82" s="41">
        <v>0.9</v>
      </c>
      <c r="J82" s="41">
        <v>0</v>
      </c>
      <c r="K82" s="41">
        <v>0.08000000000000002</v>
      </c>
      <c r="L82" s="41">
        <v>14.180000000000001</v>
      </c>
      <c r="M82" s="41">
        <v>4.4</v>
      </c>
      <c r="N82" s="41">
        <v>5.140000000000001</v>
      </c>
      <c r="O82" s="41">
        <v>0.952</v>
      </c>
    </row>
    <row r="83" spans="1:15" ht="36">
      <c r="A83" s="55" t="s">
        <v>40</v>
      </c>
      <c r="B83" s="16" t="s">
        <v>32</v>
      </c>
      <c r="C83" s="1">
        <v>20</v>
      </c>
      <c r="D83" s="10">
        <v>1.5199999999999998</v>
      </c>
      <c r="E83" s="10">
        <v>0.15999999999999998</v>
      </c>
      <c r="F83" s="10">
        <v>9.839999999999998</v>
      </c>
      <c r="G83" s="12">
        <v>47</v>
      </c>
      <c r="H83" s="10">
        <v>0.022000000000000002</v>
      </c>
      <c r="I83" s="11">
        <v>0</v>
      </c>
      <c r="J83" s="11">
        <v>0</v>
      </c>
      <c r="K83" s="10">
        <v>0.22</v>
      </c>
      <c r="L83" s="10">
        <v>4</v>
      </c>
      <c r="M83" s="10">
        <v>13</v>
      </c>
      <c r="N83" s="10">
        <v>2.7999999999999994</v>
      </c>
      <c r="O83" s="10">
        <v>0.22</v>
      </c>
    </row>
    <row r="84" spans="1:15" ht="48">
      <c r="A84" s="55" t="s">
        <v>39</v>
      </c>
      <c r="B84" s="16" t="s">
        <v>33</v>
      </c>
      <c r="C84" s="17">
        <v>20</v>
      </c>
      <c r="D84" s="39">
        <v>1.32</v>
      </c>
      <c r="E84" s="39">
        <v>0.24</v>
      </c>
      <c r="F84" s="39">
        <v>7.920000000000001</v>
      </c>
      <c r="G84" s="39">
        <v>39.6</v>
      </c>
      <c r="H84" s="39">
        <v>0.034</v>
      </c>
      <c r="I84" s="39">
        <v>0</v>
      </c>
      <c r="J84" s="39">
        <v>0</v>
      </c>
      <c r="K84" s="39">
        <v>0.27999999999999997</v>
      </c>
      <c r="L84" s="39">
        <v>5.800000000000001</v>
      </c>
      <c r="M84" s="39">
        <v>30</v>
      </c>
      <c r="N84" s="39">
        <v>9.4</v>
      </c>
      <c r="O84" s="39">
        <v>0.78</v>
      </c>
    </row>
    <row r="85" spans="1:17" ht="15.75">
      <c r="A85" s="21"/>
      <c r="B85" s="19" t="s">
        <v>15</v>
      </c>
      <c r="C85" s="20">
        <v>623</v>
      </c>
      <c r="D85" s="26">
        <f>D79+D80+D81+D82+D83+D84</f>
        <v>18.132</v>
      </c>
      <c r="E85" s="26">
        <f aca="true" t="shared" si="2" ref="E85:O85">E79+E80+E81+E82+E83+E84</f>
        <v>18.564</v>
      </c>
      <c r="F85" s="26">
        <f t="shared" si="2"/>
        <v>80.175</v>
      </c>
      <c r="G85" s="26">
        <f t="shared" si="2"/>
        <v>570.8000000000001</v>
      </c>
      <c r="H85" s="26">
        <f t="shared" si="2"/>
        <v>0.3184</v>
      </c>
      <c r="I85" s="26">
        <f t="shared" si="2"/>
        <v>43.2926</v>
      </c>
      <c r="J85" s="26">
        <f t="shared" si="2"/>
        <v>17.82</v>
      </c>
      <c r="K85" s="26">
        <f t="shared" si="2"/>
        <v>18.745</v>
      </c>
      <c r="L85" s="26">
        <f t="shared" si="2"/>
        <v>141.62800000000001</v>
      </c>
      <c r="M85" s="26">
        <f t="shared" si="2"/>
        <v>343.74699999999996</v>
      </c>
      <c r="N85" s="26">
        <f t="shared" si="2"/>
        <v>115.171</v>
      </c>
      <c r="O85" s="26">
        <f t="shared" si="2"/>
        <v>4.9399999999999995</v>
      </c>
      <c r="P85" s="242">
        <v>0.2</v>
      </c>
      <c r="Q85" s="76">
        <v>0.2</v>
      </c>
    </row>
    <row r="86" spans="1:15" ht="15.75">
      <c r="A86" s="47"/>
      <c r="B86" s="48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5.75">
      <c r="A87" s="102"/>
      <c r="B87" s="183" t="s">
        <v>20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</row>
    <row r="88" spans="1:15" ht="36">
      <c r="A88" s="55" t="s">
        <v>74</v>
      </c>
      <c r="B88" s="86" t="s">
        <v>75</v>
      </c>
      <c r="C88" s="25">
        <v>100</v>
      </c>
      <c r="D88" s="25">
        <v>1.233</v>
      </c>
      <c r="E88" s="25">
        <v>0.094</v>
      </c>
      <c r="F88" s="25">
        <v>11.476</v>
      </c>
      <c r="G88" s="25">
        <v>81.7</v>
      </c>
      <c r="H88" s="25">
        <v>0.056999999999999995</v>
      </c>
      <c r="I88" s="25">
        <v>3.3600000000000003</v>
      </c>
      <c r="J88" s="25">
        <v>0</v>
      </c>
      <c r="K88" s="25">
        <v>13.4</v>
      </c>
      <c r="L88" s="25">
        <v>25.760000000000005</v>
      </c>
      <c r="M88" s="25">
        <v>52.766</v>
      </c>
      <c r="N88" s="25">
        <v>36.047000000000004</v>
      </c>
      <c r="O88" s="25">
        <v>0.664</v>
      </c>
    </row>
    <row r="89" spans="1:15" ht="36.75">
      <c r="A89" s="4" t="s">
        <v>64</v>
      </c>
      <c r="B89" s="7" t="s">
        <v>145</v>
      </c>
      <c r="C89" s="2">
        <v>100</v>
      </c>
      <c r="D89" s="41">
        <v>12.76</v>
      </c>
      <c r="E89" s="41">
        <v>15.28</v>
      </c>
      <c r="F89" s="41">
        <v>13.08</v>
      </c>
      <c r="G89" s="41">
        <v>206</v>
      </c>
      <c r="H89" s="41">
        <v>0.06</v>
      </c>
      <c r="I89" s="41">
        <v>0</v>
      </c>
      <c r="J89" s="41">
        <v>0</v>
      </c>
      <c r="K89" s="41">
        <v>3.46</v>
      </c>
      <c r="L89" s="41">
        <v>10.42</v>
      </c>
      <c r="M89" s="41">
        <v>166.76</v>
      </c>
      <c r="N89" s="41">
        <v>30.6</v>
      </c>
      <c r="O89" s="41">
        <v>2.68</v>
      </c>
    </row>
    <row r="90" spans="1:15" ht="36.75">
      <c r="A90" s="4" t="s">
        <v>152</v>
      </c>
      <c r="B90" s="7" t="s">
        <v>151</v>
      </c>
      <c r="C90" s="2" t="s">
        <v>22</v>
      </c>
      <c r="D90" s="41">
        <v>4.33</v>
      </c>
      <c r="E90" s="41">
        <v>6.322</v>
      </c>
      <c r="F90" s="41">
        <v>41.974000000000004</v>
      </c>
      <c r="G90" s="41">
        <v>229.6</v>
      </c>
      <c r="H90" s="41">
        <v>0.5940000000000001</v>
      </c>
      <c r="I90" s="41">
        <v>0</v>
      </c>
      <c r="J90" s="41">
        <v>20</v>
      </c>
      <c r="K90" s="41">
        <v>0.5900000000000001</v>
      </c>
      <c r="L90" s="41">
        <v>112.69200000000001</v>
      </c>
      <c r="M90" s="41">
        <v>254.49000000000004</v>
      </c>
      <c r="N90" s="41">
        <v>74.034</v>
      </c>
      <c r="O90" s="41">
        <v>5.626</v>
      </c>
    </row>
    <row r="91" spans="1:15" ht="36.75">
      <c r="A91" s="4" t="s">
        <v>43</v>
      </c>
      <c r="B91" s="16" t="s">
        <v>161</v>
      </c>
      <c r="C91" s="18" t="s">
        <v>162</v>
      </c>
      <c r="D91" s="39">
        <v>0.09</v>
      </c>
      <c r="E91" s="39">
        <v>0.02</v>
      </c>
      <c r="F91" s="39">
        <v>11.91</v>
      </c>
      <c r="G91" s="39">
        <v>48.15</v>
      </c>
      <c r="H91" s="39"/>
      <c r="I91" s="39">
        <v>0.03</v>
      </c>
      <c r="J91" s="39"/>
      <c r="K91" s="39"/>
      <c r="L91" s="39">
        <v>11.25</v>
      </c>
      <c r="M91" s="39">
        <v>2.95</v>
      </c>
      <c r="N91" s="39">
        <v>1.7</v>
      </c>
      <c r="O91" s="39">
        <v>0.29</v>
      </c>
    </row>
    <row r="92" spans="1:15" ht="36">
      <c r="A92" s="55" t="s">
        <v>40</v>
      </c>
      <c r="B92" s="7" t="s">
        <v>32</v>
      </c>
      <c r="C92" s="1">
        <v>20</v>
      </c>
      <c r="D92" s="10">
        <v>1.5199999999999998</v>
      </c>
      <c r="E92" s="10">
        <v>0.15999999999999998</v>
      </c>
      <c r="F92" s="10">
        <v>9.839999999999998</v>
      </c>
      <c r="G92" s="12">
        <v>47</v>
      </c>
      <c r="H92" s="10">
        <v>0.022000000000000002</v>
      </c>
      <c r="I92" s="11">
        <v>0</v>
      </c>
      <c r="J92" s="11">
        <v>0</v>
      </c>
      <c r="K92" s="10">
        <v>0.22</v>
      </c>
      <c r="L92" s="10">
        <v>4</v>
      </c>
      <c r="M92" s="10">
        <v>13</v>
      </c>
      <c r="N92" s="10">
        <v>2.7999999999999994</v>
      </c>
      <c r="O92" s="10">
        <v>0.22</v>
      </c>
    </row>
    <row r="93" spans="1:15" ht="48">
      <c r="A93" s="55" t="s">
        <v>39</v>
      </c>
      <c r="B93" s="7" t="s">
        <v>33</v>
      </c>
      <c r="C93" s="1">
        <v>30</v>
      </c>
      <c r="D93" s="41">
        <v>1.9800000000000002</v>
      </c>
      <c r="E93" s="41">
        <v>0.36</v>
      </c>
      <c r="F93" s="41">
        <v>11.88</v>
      </c>
      <c r="G93" s="41">
        <v>59.4</v>
      </c>
      <c r="H93" s="41">
        <v>0.051000000000000004</v>
      </c>
      <c r="I93" s="41">
        <v>0</v>
      </c>
      <c r="J93" s="41">
        <v>0</v>
      </c>
      <c r="K93" s="41">
        <v>0.42</v>
      </c>
      <c r="L93" s="41">
        <v>8.700000000000001</v>
      </c>
      <c r="M93" s="41">
        <v>45</v>
      </c>
      <c r="N93" s="41">
        <v>14.1</v>
      </c>
      <c r="O93" s="41">
        <v>1.1700000000000002</v>
      </c>
    </row>
    <row r="94" spans="1:17" ht="15.75">
      <c r="A94" s="21"/>
      <c r="B94" s="19" t="s">
        <v>15</v>
      </c>
      <c r="C94" s="20">
        <v>635</v>
      </c>
      <c r="D94" s="26">
        <f>SUM(D88:D93)</f>
        <v>21.913</v>
      </c>
      <c r="E94" s="26">
        <f aca="true" t="shared" si="3" ref="E94:O94">SUM(E88:E93)</f>
        <v>22.235999999999997</v>
      </c>
      <c r="F94" s="26">
        <f t="shared" si="3"/>
        <v>100.16</v>
      </c>
      <c r="G94" s="26">
        <f t="shared" si="3"/>
        <v>671.8499999999999</v>
      </c>
      <c r="H94" s="26">
        <f t="shared" si="3"/>
        <v>0.7840000000000001</v>
      </c>
      <c r="I94" s="26">
        <f t="shared" si="3"/>
        <v>3.39</v>
      </c>
      <c r="J94" s="26">
        <f t="shared" si="3"/>
        <v>20</v>
      </c>
      <c r="K94" s="26">
        <f t="shared" si="3"/>
        <v>18.09</v>
      </c>
      <c r="L94" s="26">
        <f t="shared" si="3"/>
        <v>172.822</v>
      </c>
      <c r="M94" s="26">
        <f t="shared" si="3"/>
        <v>534.966</v>
      </c>
      <c r="N94" s="26">
        <f t="shared" si="3"/>
        <v>159.281</v>
      </c>
      <c r="O94" s="26">
        <f t="shared" si="3"/>
        <v>10.65</v>
      </c>
      <c r="P94" s="242">
        <v>0.25</v>
      </c>
      <c r="Q94" s="76">
        <v>0.25</v>
      </c>
    </row>
    <row r="97" spans="1:15" ht="15.75">
      <c r="A97" s="102"/>
      <c r="B97" s="183" t="s">
        <v>21</v>
      </c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</row>
    <row r="98" spans="1:15" ht="36.75">
      <c r="A98" s="4" t="s">
        <v>38</v>
      </c>
      <c r="B98" s="16" t="s">
        <v>35</v>
      </c>
      <c r="C98" s="17">
        <v>100</v>
      </c>
      <c r="D98" s="39">
        <v>0.4</v>
      </c>
      <c r="E98" s="39">
        <v>0.4</v>
      </c>
      <c r="F98" s="39">
        <v>9.8</v>
      </c>
      <c r="G98" s="39">
        <v>47</v>
      </c>
      <c r="H98" s="39">
        <v>0.03</v>
      </c>
      <c r="I98" s="39">
        <v>10</v>
      </c>
      <c r="J98" s="39"/>
      <c r="K98" s="39">
        <v>0.2</v>
      </c>
      <c r="L98" s="39">
        <v>16</v>
      </c>
      <c r="M98" s="39">
        <v>11</v>
      </c>
      <c r="N98" s="39">
        <v>9</v>
      </c>
      <c r="O98" s="39">
        <v>2.2</v>
      </c>
    </row>
    <row r="99" spans="1:15" ht="36.75">
      <c r="A99" s="4" t="s">
        <v>52</v>
      </c>
      <c r="B99" s="16" t="s">
        <v>51</v>
      </c>
      <c r="C99" s="17">
        <v>10</v>
      </c>
      <c r="D99" s="39">
        <v>2.03</v>
      </c>
      <c r="E99" s="39">
        <v>2.63</v>
      </c>
      <c r="F99" s="39">
        <v>0</v>
      </c>
      <c r="G99" s="39">
        <v>34.333333333333336</v>
      </c>
      <c r="H99" s="39">
        <v>0.0033333333333333335</v>
      </c>
      <c r="I99" s="39">
        <v>0.06999999999999999</v>
      </c>
      <c r="J99" s="39">
        <v>21</v>
      </c>
      <c r="K99" s="39">
        <v>0.04</v>
      </c>
      <c r="L99" s="39">
        <v>100</v>
      </c>
      <c r="M99" s="39">
        <v>60</v>
      </c>
      <c r="N99" s="39">
        <v>5.5</v>
      </c>
      <c r="O99" s="39">
        <v>0.06999999999999999</v>
      </c>
    </row>
    <row r="100" spans="1:15" ht="36.75">
      <c r="A100" s="4" t="s">
        <v>153</v>
      </c>
      <c r="B100" s="16" t="s">
        <v>154</v>
      </c>
      <c r="C100" s="27" t="s">
        <v>148</v>
      </c>
      <c r="D100" s="39">
        <v>16.4866019417476</v>
      </c>
      <c r="E100" s="23">
        <v>19.1931067961165</v>
      </c>
      <c r="F100" s="23">
        <v>54.0020388349515</v>
      </c>
      <c r="G100" s="24">
        <v>432.029126213592</v>
      </c>
      <c r="H100" s="23">
        <v>0.1650485436893204</v>
      </c>
      <c r="I100" s="23">
        <v>0.3786407766990291</v>
      </c>
      <c r="J100" s="23">
        <v>41.067961165048544</v>
      </c>
      <c r="K100" s="25">
        <v>0.001456310679611654</v>
      </c>
      <c r="L100" s="23">
        <v>23.714563106796117</v>
      </c>
      <c r="M100" s="23">
        <v>124.50970873786406</v>
      </c>
      <c r="N100" s="23">
        <v>36.09708737864077</v>
      </c>
      <c r="O100" s="23">
        <v>0.9420388349514562</v>
      </c>
    </row>
    <row r="101" spans="1:15" ht="36.75">
      <c r="A101" s="4" t="s">
        <v>43</v>
      </c>
      <c r="B101" s="16" t="s">
        <v>30</v>
      </c>
      <c r="C101" s="18" t="s">
        <v>76</v>
      </c>
      <c r="D101" s="39">
        <v>0.07</v>
      </c>
      <c r="E101" s="39">
        <v>0.02</v>
      </c>
      <c r="F101" s="39">
        <v>10</v>
      </c>
      <c r="G101" s="39">
        <v>40</v>
      </c>
      <c r="H101" s="39"/>
      <c r="I101" s="39">
        <v>0.03</v>
      </c>
      <c r="J101" s="39"/>
      <c r="K101" s="39"/>
      <c r="L101" s="39">
        <v>10.95</v>
      </c>
      <c r="M101" s="39">
        <v>2.8</v>
      </c>
      <c r="N101" s="39">
        <v>1.4</v>
      </c>
      <c r="O101" s="39">
        <v>0.26</v>
      </c>
    </row>
    <row r="102" spans="1:15" ht="36.75">
      <c r="A102" s="4" t="s">
        <v>40</v>
      </c>
      <c r="B102" s="28" t="s">
        <v>32</v>
      </c>
      <c r="C102" s="18">
        <v>40</v>
      </c>
      <c r="D102" s="39">
        <v>3.0399999999999996</v>
      </c>
      <c r="E102" s="39">
        <v>0.31999999999999995</v>
      </c>
      <c r="F102" s="39">
        <v>19.679999999999996</v>
      </c>
      <c r="G102" s="39">
        <v>94</v>
      </c>
      <c r="H102" s="39">
        <v>0.044000000000000004</v>
      </c>
      <c r="I102" s="39">
        <v>0</v>
      </c>
      <c r="J102" s="39">
        <v>0</v>
      </c>
      <c r="K102" s="39">
        <v>0.44000000000000006</v>
      </c>
      <c r="L102" s="39">
        <v>8</v>
      </c>
      <c r="M102" s="39">
        <v>26</v>
      </c>
      <c r="N102" s="39">
        <v>5.599999999999999</v>
      </c>
      <c r="O102" s="39">
        <v>0.44000000000000006</v>
      </c>
    </row>
    <row r="103" spans="1:17" ht="15.75">
      <c r="A103" s="21"/>
      <c r="B103" s="29" t="s">
        <v>15</v>
      </c>
      <c r="C103" s="20">
        <v>550</v>
      </c>
      <c r="D103" s="26">
        <f aca="true" t="shared" si="4" ref="D103:O103">SUM(D98:D102)</f>
        <v>22.0266019417476</v>
      </c>
      <c r="E103" s="26">
        <f t="shared" si="4"/>
        <v>22.5631067961165</v>
      </c>
      <c r="F103" s="26">
        <f t="shared" si="4"/>
        <v>93.4820388349515</v>
      </c>
      <c r="G103" s="26">
        <f t="shared" si="4"/>
        <v>647.3624595469254</v>
      </c>
      <c r="H103" s="26">
        <f t="shared" si="4"/>
        <v>0.24238187702265374</v>
      </c>
      <c r="I103" s="26">
        <f t="shared" si="4"/>
        <v>10.478640776699029</v>
      </c>
      <c r="J103" s="26">
        <f t="shared" si="4"/>
        <v>62.067961165048544</v>
      </c>
      <c r="K103" s="26">
        <f t="shared" si="4"/>
        <v>0.6814563106796118</v>
      </c>
      <c r="L103" s="26">
        <f t="shared" si="4"/>
        <v>158.6645631067961</v>
      </c>
      <c r="M103" s="26">
        <f t="shared" si="4"/>
        <v>224.30970873786407</v>
      </c>
      <c r="N103" s="26">
        <f t="shared" si="4"/>
        <v>57.59708737864077</v>
      </c>
      <c r="O103" s="26">
        <f t="shared" si="4"/>
        <v>3.912038834951456</v>
      </c>
      <c r="P103" s="242">
        <v>0.25</v>
      </c>
      <c r="Q103" s="76">
        <v>0.25</v>
      </c>
    </row>
    <row r="104" spans="1:15" ht="15.75">
      <c r="A104" s="31"/>
      <c r="B104" s="32"/>
      <c r="C104" s="33"/>
      <c r="D104" s="34"/>
      <c r="E104" s="34"/>
      <c r="F104" s="34"/>
      <c r="G104" s="35"/>
      <c r="H104" s="34"/>
      <c r="I104" s="34"/>
      <c r="J104" s="34"/>
      <c r="K104" s="35"/>
      <c r="L104" s="34"/>
      <c r="M104" s="34"/>
      <c r="N104" s="34"/>
      <c r="O104" s="34"/>
    </row>
    <row r="105" spans="1:15" ht="15.75">
      <c r="A105" s="31"/>
      <c r="B105" s="32"/>
      <c r="C105" s="33"/>
      <c r="D105" s="34"/>
      <c r="E105" s="34"/>
      <c r="F105" s="34"/>
      <c r="G105" s="35"/>
      <c r="H105" s="34"/>
      <c r="I105" s="34"/>
      <c r="J105" s="34"/>
      <c r="K105" s="35"/>
      <c r="L105" s="34"/>
      <c r="M105" s="34"/>
      <c r="N105" s="34"/>
      <c r="O105" s="34"/>
    </row>
    <row r="106" spans="1:15" ht="15.75">
      <c r="A106" s="31"/>
      <c r="B106" s="32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.75">
      <c r="A107" s="31"/>
      <c r="B107" s="32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.75">
      <c r="A108" s="31"/>
      <c r="B108" s="32"/>
      <c r="C108" s="33"/>
      <c r="D108" s="34"/>
      <c r="E108" s="34"/>
      <c r="F108" s="34"/>
      <c r="G108" s="35"/>
      <c r="H108" s="34"/>
      <c r="I108" s="34"/>
      <c r="J108" s="34"/>
      <c r="K108" s="35"/>
      <c r="L108" s="34"/>
      <c r="M108" s="34"/>
      <c r="N108" s="34"/>
      <c r="O108" s="34"/>
    </row>
    <row r="110" spans="1:15" ht="25.5">
      <c r="A110" s="155" t="s">
        <v>26</v>
      </c>
      <c r="B110" s="156" t="s">
        <v>0</v>
      </c>
      <c r="C110" s="156" t="s">
        <v>28</v>
      </c>
      <c r="D110" s="157" t="s">
        <v>1</v>
      </c>
      <c r="E110" s="157" t="s">
        <v>2</v>
      </c>
      <c r="F110" s="157" t="s">
        <v>3</v>
      </c>
      <c r="G110" s="157" t="s">
        <v>4</v>
      </c>
      <c r="H110" s="157" t="s">
        <v>5</v>
      </c>
      <c r="I110" s="157" t="s">
        <v>6</v>
      </c>
      <c r="J110" s="157" t="s">
        <v>7</v>
      </c>
      <c r="K110" s="157" t="s">
        <v>8</v>
      </c>
      <c r="L110" s="157" t="s">
        <v>9</v>
      </c>
      <c r="M110" s="157" t="s">
        <v>10</v>
      </c>
      <c r="N110" s="157" t="s">
        <v>11</v>
      </c>
      <c r="O110" s="157" t="s">
        <v>12</v>
      </c>
    </row>
    <row r="111" spans="1:15" ht="15.75">
      <c r="A111" s="158"/>
      <c r="B111" s="193" t="s">
        <v>13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</row>
    <row r="112" spans="1:17" ht="15.75">
      <c r="A112" s="158"/>
      <c r="B112" s="193" t="s">
        <v>14</v>
      </c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Q112" s="76"/>
    </row>
    <row r="113" spans="1:17" ht="36">
      <c r="A113" s="159" t="s">
        <v>70</v>
      </c>
      <c r="B113" s="160" t="s">
        <v>126</v>
      </c>
      <c r="C113" s="161" t="s">
        <v>29</v>
      </c>
      <c r="D113" s="162">
        <v>9.17</v>
      </c>
      <c r="E113" s="162">
        <v>15.515555555555556</v>
      </c>
      <c r="F113" s="162">
        <v>0</v>
      </c>
      <c r="G113" s="163">
        <v>210.4</v>
      </c>
      <c r="H113" s="162">
        <v>0.08000000000000002</v>
      </c>
      <c r="I113" s="162">
        <v>2.7</v>
      </c>
      <c r="J113" s="164">
        <v>107.19999999999997</v>
      </c>
      <c r="K113" s="162">
        <v>2.12</v>
      </c>
      <c r="L113" s="162">
        <v>54.10000000000001</v>
      </c>
      <c r="M113" s="162">
        <v>190.58</v>
      </c>
      <c r="N113" s="162">
        <v>24.92</v>
      </c>
      <c r="O113" s="162">
        <v>2.2</v>
      </c>
      <c r="Q113" s="76"/>
    </row>
    <row r="114" spans="1:17" ht="36.75">
      <c r="A114" s="165" t="s">
        <v>47</v>
      </c>
      <c r="B114" s="160" t="s">
        <v>73</v>
      </c>
      <c r="C114" s="161" t="s">
        <v>125</v>
      </c>
      <c r="D114" s="162">
        <v>6.12</v>
      </c>
      <c r="E114" s="162">
        <v>2.98</v>
      </c>
      <c r="F114" s="162">
        <v>40.347</v>
      </c>
      <c r="G114" s="166">
        <v>207.04</v>
      </c>
      <c r="H114" s="162">
        <v>0.06839999999999999</v>
      </c>
      <c r="I114" s="162">
        <v>0</v>
      </c>
      <c r="J114" s="162">
        <v>12</v>
      </c>
      <c r="K114" s="164">
        <v>0.96</v>
      </c>
      <c r="L114" s="162">
        <v>14.15</v>
      </c>
      <c r="M114" s="162">
        <v>45.5</v>
      </c>
      <c r="N114" s="162">
        <v>10.342799999999999</v>
      </c>
      <c r="O114" s="162">
        <v>1.023</v>
      </c>
      <c r="Q114" s="76"/>
    </row>
    <row r="115" spans="1:17" ht="36.75">
      <c r="A115" s="165" t="s">
        <v>43</v>
      </c>
      <c r="B115" s="167" t="s">
        <v>65</v>
      </c>
      <c r="C115" s="168" t="s">
        <v>66</v>
      </c>
      <c r="D115" s="162">
        <v>0.11</v>
      </c>
      <c r="E115" s="162">
        <v>0.06</v>
      </c>
      <c r="F115" s="162">
        <v>10.99</v>
      </c>
      <c r="G115" s="166">
        <v>45.05</v>
      </c>
      <c r="H115" s="162">
        <v>0.003</v>
      </c>
      <c r="I115" s="162">
        <v>1.03</v>
      </c>
      <c r="J115" s="162"/>
      <c r="K115" s="162">
        <v>0.02</v>
      </c>
      <c r="L115" s="162">
        <v>12.7</v>
      </c>
      <c r="M115" s="162">
        <v>3.9</v>
      </c>
      <c r="N115" s="162">
        <v>2.3</v>
      </c>
      <c r="O115" s="162">
        <v>0.5</v>
      </c>
      <c r="Q115" s="76"/>
    </row>
    <row r="116" spans="1:17" ht="36">
      <c r="A116" s="159" t="s">
        <v>40</v>
      </c>
      <c r="B116" s="167" t="s">
        <v>32</v>
      </c>
      <c r="C116" s="169">
        <v>40</v>
      </c>
      <c r="D116" s="162">
        <v>1.5199999999999998</v>
      </c>
      <c r="E116" s="162">
        <v>0.15999999999999998</v>
      </c>
      <c r="F116" s="162">
        <v>9.839999999999998</v>
      </c>
      <c r="G116" s="166">
        <v>47</v>
      </c>
      <c r="H116" s="162">
        <v>0.022000000000000002</v>
      </c>
      <c r="I116" s="164">
        <v>0</v>
      </c>
      <c r="J116" s="164">
        <v>0</v>
      </c>
      <c r="K116" s="162">
        <v>0.22</v>
      </c>
      <c r="L116" s="162">
        <v>4</v>
      </c>
      <c r="M116" s="162">
        <v>13</v>
      </c>
      <c r="N116" s="162">
        <v>2.7999999999999994</v>
      </c>
      <c r="O116" s="162">
        <v>0.22</v>
      </c>
      <c r="Q116" s="76"/>
    </row>
    <row r="117" spans="1:17" ht="48">
      <c r="A117" s="159" t="s">
        <v>39</v>
      </c>
      <c r="B117" s="167" t="s">
        <v>33</v>
      </c>
      <c r="C117" s="169">
        <v>30</v>
      </c>
      <c r="D117" s="162">
        <v>1.9800000000000002</v>
      </c>
      <c r="E117" s="162">
        <v>0.36</v>
      </c>
      <c r="F117" s="162">
        <v>11.88</v>
      </c>
      <c r="G117" s="166">
        <v>59.4</v>
      </c>
      <c r="H117" s="162">
        <v>0.051000000000000004</v>
      </c>
      <c r="I117" s="164">
        <v>0</v>
      </c>
      <c r="J117" s="164">
        <v>0</v>
      </c>
      <c r="K117" s="162">
        <v>0.42</v>
      </c>
      <c r="L117" s="162">
        <v>8.700000000000001</v>
      </c>
      <c r="M117" s="162">
        <v>45</v>
      </c>
      <c r="N117" s="162">
        <v>14.1</v>
      </c>
      <c r="O117" s="162">
        <v>1.1700000000000002</v>
      </c>
      <c r="Q117" s="76"/>
    </row>
    <row r="118" spans="1:17" ht="15.75">
      <c r="A118" s="155"/>
      <c r="B118" s="170" t="s">
        <v>15</v>
      </c>
      <c r="C118" s="171">
        <v>553</v>
      </c>
      <c r="D118" s="172">
        <f>SUM(D113:D117)</f>
        <v>18.9</v>
      </c>
      <c r="E118" s="172">
        <f aca="true" t="shared" si="5" ref="E118:O118">SUM(E113:E117)</f>
        <v>19.075555555555553</v>
      </c>
      <c r="F118" s="172">
        <f t="shared" si="5"/>
        <v>73.057</v>
      </c>
      <c r="G118" s="172">
        <f t="shared" si="5"/>
        <v>568.89</v>
      </c>
      <c r="H118" s="172">
        <f t="shared" si="5"/>
        <v>0.2244</v>
      </c>
      <c r="I118" s="172">
        <f t="shared" si="5"/>
        <v>3.7300000000000004</v>
      </c>
      <c r="J118" s="172">
        <f t="shared" si="5"/>
        <v>119.19999999999997</v>
      </c>
      <c r="K118" s="172">
        <f t="shared" si="5"/>
        <v>3.74</v>
      </c>
      <c r="L118" s="172">
        <f t="shared" si="5"/>
        <v>93.65000000000002</v>
      </c>
      <c r="M118" s="172">
        <f t="shared" si="5"/>
        <v>297.98</v>
      </c>
      <c r="N118" s="172">
        <f t="shared" si="5"/>
        <v>54.462799999999994</v>
      </c>
      <c r="O118" s="172">
        <f t="shared" si="5"/>
        <v>5.113</v>
      </c>
      <c r="P118" s="242">
        <v>0.2</v>
      </c>
      <c r="Q118" s="76">
        <v>0.2</v>
      </c>
    </row>
    <row r="119" spans="1:17" ht="15.75">
      <c r="A119" s="79"/>
      <c r="B119" s="80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3"/>
      <c r="Q119" s="76"/>
    </row>
    <row r="120" spans="1:17" ht="15.75">
      <c r="A120" s="105"/>
      <c r="B120" s="184" t="s">
        <v>90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Q120" s="76"/>
    </row>
    <row r="121" spans="1:17" ht="36">
      <c r="A121" s="55" t="s">
        <v>82</v>
      </c>
      <c r="B121" s="7" t="s">
        <v>93</v>
      </c>
      <c r="C121" s="3">
        <v>50</v>
      </c>
      <c r="D121" s="10">
        <v>6.27</v>
      </c>
      <c r="E121" s="41">
        <v>7.855</v>
      </c>
      <c r="F121" s="10">
        <v>14.83</v>
      </c>
      <c r="G121" s="12">
        <v>155</v>
      </c>
      <c r="H121" s="10">
        <v>0.04</v>
      </c>
      <c r="I121" s="11">
        <v>0.11</v>
      </c>
      <c r="J121" s="11">
        <v>51.5</v>
      </c>
      <c r="K121" s="10">
        <v>0.45</v>
      </c>
      <c r="L121" s="10">
        <v>157.2</v>
      </c>
      <c r="M121" s="10">
        <v>111</v>
      </c>
      <c r="N121" s="10">
        <v>12.45</v>
      </c>
      <c r="O121" s="10">
        <v>0.45</v>
      </c>
      <c r="Q121" s="76"/>
    </row>
    <row r="122" spans="1:17" ht="36">
      <c r="A122" s="55" t="s">
        <v>155</v>
      </c>
      <c r="B122" s="7" t="s">
        <v>149</v>
      </c>
      <c r="C122" s="3" t="s">
        <v>89</v>
      </c>
      <c r="D122" s="41">
        <v>13.33</v>
      </c>
      <c r="E122" s="41">
        <v>16.275</v>
      </c>
      <c r="F122" s="41">
        <v>43.58</v>
      </c>
      <c r="G122" s="41">
        <v>346.67</v>
      </c>
      <c r="H122" s="41">
        <v>0.024</v>
      </c>
      <c r="I122" s="41">
        <v>18.77</v>
      </c>
      <c r="J122" s="41">
        <v>39</v>
      </c>
      <c r="K122" s="41">
        <v>0</v>
      </c>
      <c r="L122" s="41">
        <v>68.94</v>
      </c>
      <c r="M122" s="41">
        <v>172.79</v>
      </c>
      <c r="N122" s="41">
        <v>38.24</v>
      </c>
      <c r="O122" s="41">
        <v>2.24</v>
      </c>
      <c r="Q122" s="76"/>
    </row>
    <row r="123" spans="1:17" ht="36">
      <c r="A123" s="55" t="s">
        <v>43</v>
      </c>
      <c r="B123" s="7" t="s">
        <v>161</v>
      </c>
      <c r="C123" s="2" t="s">
        <v>162</v>
      </c>
      <c r="D123" s="11">
        <v>0.09</v>
      </c>
      <c r="E123" s="11">
        <v>0.02</v>
      </c>
      <c r="F123" s="10">
        <v>11.91</v>
      </c>
      <c r="G123" s="12">
        <v>48.15</v>
      </c>
      <c r="H123" s="11"/>
      <c r="I123" s="11">
        <v>0.03</v>
      </c>
      <c r="J123" s="11"/>
      <c r="K123" s="11"/>
      <c r="L123" s="10">
        <v>11.25</v>
      </c>
      <c r="M123" s="11">
        <v>2.95</v>
      </c>
      <c r="N123" s="11">
        <v>1.7</v>
      </c>
      <c r="O123" s="10">
        <v>0.29</v>
      </c>
      <c r="Q123" s="76"/>
    </row>
    <row r="124" spans="1:17" ht="36">
      <c r="A124" s="55" t="s">
        <v>40</v>
      </c>
      <c r="B124" s="7" t="s">
        <v>32</v>
      </c>
      <c r="C124" s="2">
        <v>30</v>
      </c>
      <c r="D124" s="11">
        <v>2.28</v>
      </c>
      <c r="E124" s="11">
        <v>0.23999999999999996</v>
      </c>
      <c r="F124" s="10">
        <v>14.759999999999998</v>
      </c>
      <c r="G124" s="12">
        <v>70.5</v>
      </c>
      <c r="H124" s="11">
        <v>0.033</v>
      </c>
      <c r="I124" s="11">
        <v>0</v>
      </c>
      <c r="J124" s="11">
        <v>0</v>
      </c>
      <c r="K124" s="11">
        <v>0.33</v>
      </c>
      <c r="L124" s="10">
        <v>6</v>
      </c>
      <c r="M124" s="11">
        <v>19.5</v>
      </c>
      <c r="N124" s="11">
        <v>4.199999999999999</v>
      </c>
      <c r="O124" s="10">
        <v>0.33</v>
      </c>
      <c r="Q124" s="76"/>
    </row>
    <row r="125" spans="1:17" ht="48">
      <c r="A125" s="55" t="s">
        <v>39</v>
      </c>
      <c r="B125" s="16" t="s">
        <v>33</v>
      </c>
      <c r="C125" s="1">
        <v>20</v>
      </c>
      <c r="D125" s="10">
        <v>1.32</v>
      </c>
      <c r="E125" s="10">
        <v>0.24</v>
      </c>
      <c r="F125" s="10">
        <v>7.920000000000001</v>
      </c>
      <c r="G125" s="12">
        <v>39.6</v>
      </c>
      <c r="H125" s="10">
        <v>0.034</v>
      </c>
      <c r="I125" s="11">
        <v>0</v>
      </c>
      <c r="J125" s="11">
        <v>0</v>
      </c>
      <c r="K125" s="10">
        <v>0.27999999999999997</v>
      </c>
      <c r="L125" s="10">
        <v>5.800000000000001</v>
      </c>
      <c r="M125" s="10">
        <v>30</v>
      </c>
      <c r="N125" s="10">
        <v>9.4</v>
      </c>
      <c r="O125" s="10">
        <v>0.78</v>
      </c>
      <c r="Q125" s="76"/>
    </row>
    <row r="126" spans="1:17" ht="15.75">
      <c r="A126" s="6"/>
      <c r="B126" s="8" t="s">
        <v>15</v>
      </c>
      <c r="C126" s="9">
        <v>550</v>
      </c>
      <c r="D126" s="13">
        <f aca="true" t="shared" si="6" ref="D126:O126">SUM(D121:D125)</f>
        <v>23.290000000000003</v>
      </c>
      <c r="E126" s="13">
        <f>E121+E122+E123</f>
        <v>24.15</v>
      </c>
      <c r="F126" s="13">
        <f t="shared" si="6"/>
        <v>92.99999999999999</v>
      </c>
      <c r="G126" s="13">
        <f t="shared" si="6"/>
        <v>659.9200000000001</v>
      </c>
      <c r="H126" s="13">
        <f t="shared" si="6"/>
        <v>0.131</v>
      </c>
      <c r="I126" s="13">
        <f t="shared" si="6"/>
        <v>18.91</v>
      </c>
      <c r="J126" s="13">
        <f t="shared" si="6"/>
        <v>90.5</v>
      </c>
      <c r="K126" s="13">
        <f t="shared" si="6"/>
        <v>1.06</v>
      </c>
      <c r="L126" s="13">
        <f t="shared" si="6"/>
        <v>249.19</v>
      </c>
      <c r="M126" s="13">
        <f t="shared" si="6"/>
        <v>336.23999999999995</v>
      </c>
      <c r="N126" s="13">
        <f t="shared" si="6"/>
        <v>65.99000000000001</v>
      </c>
      <c r="O126" s="13">
        <f t="shared" si="6"/>
        <v>4.090000000000001</v>
      </c>
      <c r="P126" s="242">
        <v>0.25</v>
      </c>
      <c r="Q126" s="76">
        <v>0.25</v>
      </c>
    </row>
    <row r="127" spans="1:17" ht="15.75">
      <c r="A127" s="79"/>
      <c r="B127" s="80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3"/>
      <c r="Q127" s="76"/>
    </row>
    <row r="128" spans="1:17" ht="15.75">
      <c r="A128" s="105"/>
      <c r="B128" s="184" t="s">
        <v>17</v>
      </c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Q128" s="76"/>
    </row>
    <row r="129" spans="1:17" ht="38.25">
      <c r="A129" s="56" t="s">
        <v>80</v>
      </c>
      <c r="B129" s="98" t="s">
        <v>79</v>
      </c>
      <c r="C129" s="101">
        <v>100</v>
      </c>
      <c r="D129" s="99">
        <v>0.8448</v>
      </c>
      <c r="E129" s="100">
        <v>3.6071999999999997</v>
      </c>
      <c r="F129" s="100">
        <v>4.9559999999999995</v>
      </c>
      <c r="G129" s="99">
        <v>55.68</v>
      </c>
      <c r="H129" s="99">
        <v>0.0102</v>
      </c>
      <c r="I129" s="99">
        <v>3.9899999999999998</v>
      </c>
      <c r="J129" s="99">
        <v>0</v>
      </c>
      <c r="K129" s="99">
        <v>1.6199999999999999</v>
      </c>
      <c r="L129" s="99">
        <v>21.278399999999998</v>
      </c>
      <c r="M129" s="99">
        <v>24.379199999999997</v>
      </c>
      <c r="N129" s="99">
        <v>12.416999999999998</v>
      </c>
      <c r="O129" s="99">
        <v>0.7944</v>
      </c>
      <c r="Q129" s="76"/>
    </row>
    <row r="130" spans="1:17" ht="36">
      <c r="A130" s="55" t="s">
        <v>68</v>
      </c>
      <c r="B130" s="7" t="s">
        <v>91</v>
      </c>
      <c r="C130" s="3" t="s">
        <v>88</v>
      </c>
      <c r="D130" s="41">
        <v>10.05</v>
      </c>
      <c r="E130" s="43">
        <v>9.4</v>
      </c>
      <c r="F130" s="43">
        <v>16.3098</v>
      </c>
      <c r="G130" s="41">
        <v>202.54</v>
      </c>
      <c r="H130" s="41">
        <v>0.16580000000000003</v>
      </c>
      <c r="I130" s="41">
        <v>1.1942000000000002</v>
      </c>
      <c r="J130" s="41">
        <v>19.36</v>
      </c>
      <c r="K130" s="41">
        <v>54.715600000000016</v>
      </c>
      <c r="L130" s="41">
        <v>50.62600000000001</v>
      </c>
      <c r="M130" s="41">
        <v>68.94800000000001</v>
      </c>
      <c r="N130" s="41">
        <v>21.456000000000003</v>
      </c>
      <c r="O130" s="41">
        <v>3.0058000000000002</v>
      </c>
      <c r="Q130" s="76"/>
    </row>
    <row r="131" spans="1:17" ht="36">
      <c r="A131" s="55" t="s">
        <v>46</v>
      </c>
      <c r="B131" s="7" t="s">
        <v>92</v>
      </c>
      <c r="C131" s="1">
        <v>180</v>
      </c>
      <c r="D131" s="41">
        <v>3.6774</v>
      </c>
      <c r="E131" s="41">
        <v>5.761799999999999</v>
      </c>
      <c r="F131" s="41">
        <v>20.5268</v>
      </c>
      <c r="G131" s="41">
        <v>154.7</v>
      </c>
      <c r="H131" s="41">
        <v>0.1674</v>
      </c>
      <c r="I131" s="41">
        <v>21.792599999999997</v>
      </c>
      <c r="J131" s="41">
        <v>0</v>
      </c>
      <c r="K131" s="41">
        <v>0.2178</v>
      </c>
      <c r="L131" s="41">
        <v>44.37</v>
      </c>
      <c r="M131" s="41">
        <v>103.91399999999999</v>
      </c>
      <c r="N131" s="41">
        <v>33.3</v>
      </c>
      <c r="O131" s="41">
        <v>1.2114</v>
      </c>
      <c r="Q131" s="76"/>
    </row>
    <row r="132" spans="1:17" ht="36.75">
      <c r="A132" s="4" t="s">
        <v>43</v>
      </c>
      <c r="B132" s="16" t="s">
        <v>30</v>
      </c>
      <c r="C132" s="18" t="s">
        <v>76</v>
      </c>
      <c r="D132" s="39">
        <v>0.07</v>
      </c>
      <c r="E132" s="39">
        <v>0.02</v>
      </c>
      <c r="F132" s="39">
        <v>10</v>
      </c>
      <c r="G132" s="39">
        <v>40</v>
      </c>
      <c r="H132" s="39"/>
      <c r="I132" s="39">
        <v>0.03</v>
      </c>
      <c r="J132" s="39"/>
      <c r="K132" s="39"/>
      <c r="L132" s="39">
        <v>10.95</v>
      </c>
      <c r="M132" s="39">
        <v>2.8</v>
      </c>
      <c r="N132" s="39">
        <v>1.4</v>
      </c>
      <c r="O132" s="39">
        <v>0.26</v>
      </c>
      <c r="Q132" s="76"/>
    </row>
    <row r="133" spans="1:17" ht="36">
      <c r="A133" s="55" t="s">
        <v>40</v>
      </c>
      <c r="B133" s="16" t="s">
        <v>32</v>
      </c>
      <c r="C133" s="1">
        <v>20</v>
      </c>
      <c r="D133" s="10">
        <v>1.5199999999999998</v>
      </c>
      <c r="E133" s="10">
        <v>0.15999999999999998</v>
      </c>
      <c r="F133" s="10">
        <v>9.839999999999998</v>
      </c>
      <c r="G133" s="12">
        <v>47</v>
      </c>
      <c r="H133" s="10">
        <v>0.022000000000000002</v>
      </c>
      <c r="I133" s="11">
        <v>0</v>
      </c>
      <c r="J133" s="11">
        <v>0</v>
      </c>
      <c r="K133" s="10">
        <v>0.22</v>
      </c>
      <c r="L133" s="10">
        <v>4</v>
      </c>
      <c r="M133" s="10">
        <v>13</v>
      </c>
      <c r="N133" s="10">
        <v>2.7999999999999994</v>
      </c>
      <c r="O133" s="10">
        <v>0.22</v>
      </c>
      <c r="Q133" s="76"/>
    </row>
    <row r="134" spans="1:17" ht="48">
      <c r="A134" s="55" t="s">
        <v>39</v>
      </c>
      <c r="B134" s="16" t="s">
        <v>33</v>
      </c>
      <c r="C134" s="1">
        <v>30</v>
      </c>
      <c r="D134" s="10">
        <v>1.9800000000000002</v>
      </c>
      <c r="E134" s="10">
        <v>0.36</v>
      </c>
      <c r="F134" s="10">
        <v>11.88</v>
      </c>
      <c r="G134" s="12">
        <v>59.4</v>
      </c>
      <c r="H134" s="10">
        <v>0.051000000000000004</v>
      </c>
      <c r="I134" s="11">
        <v>0</v>
      </c>
      <c r="J134" s="11">
        <v>0</v>
      </c>
      <c r="K134" s="10">
        <v>0.42</v>
      </c>
      <c r="L134" s="10">
        <v>8.700000000000001</v>
      </c>
      <c r="M134" s="10">
        <v>45</v>
      </c>
      <c r="N134" s="10">
        <v>14.1</v>
      </c>
      <c r="O134" s="10">
        <v>1.1700000000000002</v>
      </c>
      <c r="Q134" s="76"/>
    </row>
    <row r="135" spans="1:17" ht="15.75">
      <c r="A135" s="6"/>
      <c r="B135" s="8" t="s">
        <v>15</v>
      </c>
      <c r="C135" s="9">
        <v>630</v>
      </c>
      <c r="D135" s="13">
        <f>SUM(D129:D134)</f>
        <v>18.142200000000003</v>
      </c>
      <c r="E135" s="13">
        <f aca="true" t="shared" si="7" ref="E135:O135">SUM(E129:E134)</f>
        <v>19.308999999999997</v>
      </c>
      <c r="F135" s="13">
        <f t="shared" si="7"/>
        <v>73.51259999999999</v>
      </c>
      <c r="G135" s="13">
        <f t="shared" si="7"/>
        <v>559.3199999999999</v>
      </c>
      <c r="H135" s="13">
        <f t="shared" si="7"/>
        <v>0.41640000000000005</v>
      </c>
      <c r="I135" s="13">
        <f t="shared" si="7"/>
        <v>27.0068</v>
      </c>
      <c r="J135" s="13">
        <f t="shared" si="7"/>
        <v>19.36</v>
      </c>
      <c r="K135" s="13">
        <f t="shared" si="7"/>
        <v>57.19340000000001</v>
      </c>
      <c r="L135" s="13">
        <f t="shared" si="7"/>
        <v>139.9244</v>
      </c>
      <c r="M135" s="13">
        <f t="shared" si="7"/>
        <v>258.0412</v>
      </c>
      <c r="N135" s="13">
        <f t="shared" si="7"/>
        <v>85.473</v>
      </c>
      <c r="O135" s="13">
        <f t="shared" si="7"/>
        <v>6.6616</v>
      </c>
      <c r="P135" s="242">
        <v>0.2</v>
      </c>
      <c r="Q135" s="76">
        <v>0.2</v>
      </c>
    </row>
    <row r="136" spans="1:17" ht="15.75">
      <c r="A136" s="88"/>
      <c r="B136" s="89"/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242"/>
      <c r="Q136" s="76"/>
    </row>
    <row r="137" spans="1:17" ht="15.75">
      <c r="A137" s="88"/>
      <c r="B137" s="89"/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242"/>
      <c r="Q137" s="76"/>
    </row>
    <row r="138" spans="1:17" ht="15.75">
      <c r="A138" s="88"/>
      <c r="B138" s="89"/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242"/>
      <c r="Q138" s="76"/>
    </row>
    <row r="139" spans="1:17" ht="15.75">
      <c r="A139" s="88"/>
      <c r="B139" s="89"/>
      <c r="C139" s="51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Q139" s="76"/>
    </row>
    <row r="140" spans="1:15" ht="15.75">
      <c r="A140" s="105"/>
      <c r="B140" s="184" t="s">
        <v>19</v>
      </c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</row>
    <row r="141" spans="1:15" ht="36">
      <c r="A141" s="55" t="s">
        <v>131</v>
      </c>
      <c r="B141" s="7" t="s">
        <v>132</v>
      </c>
      <c r="C141" s="2" t="s">
        <v>120</v>
      </c>
      <c r="D141" s="10">
        <v>7.2838</v>
      </c>
      <c r="E141" s="10">
        <v>11.7904</v>
      </c>
      <c r="F141" s="10">
        <v>8.7376</v>
      </c>
      <c r="G141" s="12">
        <v>123.99</v>
      </c>
      <c r="H141" s="10">
        <v>0.0475</v>
      </c>
      <c r="I141" s="10">
        <v>0.2762</v>
      </c>
      <c r="J141" s="10">
        <v>29.62</v>
      </c>
      <c r="K141" s="10">
        <v>0.4205</v>
      </c>
      <c r="L141" s="10">
        <v>20.726</v>
      </c>
      <c r="M141" s="10">
        <v>80.202</v>
      </c>
      <c r="N141" s="10">
        <v>15.521</v>
      </c>
      <c r="O141" s="10">
        <v>0.6402000000000001</v>
      </c>
    </row>
    <row r="142" spans="1:15" ht="36.75">
      <c r="A142" s="4" t="s">
        <v>47</v>
      </c>
      <c r="B142" s="7" t="s">
        <v>73</v>
      </c>
      <c r="C142" s="3" t="s">
        <v>125</v>
      </c>
      <c r="D142" s="10">
        <v>6.12</v>
      </c>
      <c r="E142" s="10">
        <v>2.98</v>
      </c>
      <c r="F142" s="10">
        <v>38.4</v>
      </c>
      <c r="G142" s="12">
        <v>207.04</v>
      </c>
      <c r="H142" s="10">
        <v>0.06839999999999999</v>
      </c>
      <c r="I142" s="10">
        <v>0</v>
      </c>
      <c r="J142" s="10">
        <v>12</v>
      </c>
      <c r="K142" s="11">
        <v>0.96</v>
      </c>
      <c r="L142" s="10">
        <v>14.15</v>
      </c>
      <c r="M142" s="10">
        <v>45.5</v>
      </c>
      <c r="N142" s="10">
        <v>10.342799999999999</v>
      </c>
      <c r="O142" s="10">
        <v>1.023</v>
      </c>
    </row>
    <row r="143" spans="1:15" ht="15">
      <c r="A143" s="103" t="s">
        <v>84</v>
      </c>
      <c r="B143" s="16" t="s">
        <v>168</v>
      </c>
      <c r="C143" s="18">
        <v>200</v>
      </c>
      <c r="D143" s="39">
        <v>0.30500000000000005</v>
      </c>
      <c r="E143" s="39">
        <v>0.13</v>
      </c>
      <c r="F143" s="39">
        <v>20.95</v>
      </c>
      <c r="G143" s="39">
        <v>87.9</v>
      </c>
      <c r="H143" s="39">
        <v>0.016</v>
      </c>
      <c r="I143" s="39">
        <v>6.45</v>
      </c>
      <c r="J143" s="39">
        <v>0</v>
      </c>
      <c r="K143" s="39">
        <v>0.09000000000000001</v>
      </c>
      <c r="L143" s="39">
        <v>18.3</v>
      </c>
      <c r="M143" s="39">
        <v>7.95</v>
      </c>
      <c r="N143" s="39">
        <v>6.383000000000001</v>
      </c>
      <c r="O143" s="39">
        <v>0.57</v>
      </c>
    </row>
    <row r="144" spans="1:15" ht="36">
      <c r="A144" s="55" t="s">
        <v>40</v>
      </c>
      <c r="B144" s="16" t="s">
        <v>32</v>
      </c>
      <c r="C144" s="1">
        <v>35</v>
      </c>
      <c r="D144" s="41">
        <v>2.6599999999999997</v>
      </c>
      <c r="E144" s="41">
        <v>0.27999999999999997</v>
      </c>
      <c r="F144" s="41">
        <v>17.219999999999995</v>
      </c>
      <c r="G144" s="41">
        <v>82.25</v>
      </c>
      <c r="H144" s="41">
        <v>0.0385</v>
      </c>
      <c r="I144" s="41">
        <v>0</v>
      </c>
      <c r="J144" s="41">
        <v>0</v>
      </c>
      <c r="K144" s="41">
        <v>0.385</v>
      </c>
      <c r="L144" s="41">
        <v>7</v>
      </c>
      <c r="M144" s="41">
        <v>22.75</v>
      </c>
      <c r="N144" s="41">
        <v>4.8999999999999995</v>
      </c>
      <c r="O144" s="41">
        <v>0.385</v>
      </c>
    </row>
    <row r="145" spans="1:15" ht="48">
      <c r="A145" s="55" t="s">
        <v>39</v>
      </c>
      <c r="B145" s="16" t="s">
        <v>33</v>
      </c>
      <c r="C145" s="1">
        <v>35</v>
      </c>
      <c r="D145" s="10">
        <v>2.3100000000000005</v>
      </c>
      <c r="E145" s="10">
        <v>0.42</v>
      </c>
      <c r="F145" s="10">
        <v>13.860000000000001</v>
      </c>
      <c r="G145" s="12">
        <v>69.3</v>
      </c>
      <c r="H145" s="10">
        <v>0.059500000000000004</v>
      </c>
      <c r="I145" s="11">
        <v>0</v>
      </c>
      <c r="J145" s="11">
        <v>0</v>
      </c>
      <c r="K145" s="10">
        <v>0.49</v>
      </c>
      <c r="L145" s="10">
        <v>10.150000000000002</v>
      </c>
      <c r="M145" s="10">
        <v>52.5</v>
      </c>
      <c r="N145" s="10">
        <v>16.45</v>
      </c>
      <c r="O145" s="10">
        <v>1.365</v>
      </c>
    </row>
    <row r="146" spans="1:17" ht="15.75">
      <c r="A146" s="6"/>
      <c r="B146" s="8" t="s">
        <v>15</v>
      </c>
      <c r="C146" s="9">
        <v>553</v>
      </c>
      <c r="D146" s="13">
        <f>SUM(D141:D145)</f>
        <v>18.678800000000003</v>
      </c>
      <c r="E146" s="13">
        <f>E141+E142+E142+E143+E144+E145</f>
        <v>18.5804</v>
      </c>
      <c r="F146" s="13">
        <f>F141+F142+F144+F145</f>
        <v>78.21759999999999</v>
      </c>
      <c r="G146" s="13">
        <f aca="true" t="shared" si="8" ref="G146:O146">SUM(G141:G145)</f>
        <v>570.4799999999999</v>
      </c>
      <c r="H146" s="13">
        <f t="shared" si="8"/>
        <v>0.2299</v>
      </c>
      <c r="I146" s="13">
        <f t="shared" si="8"/>
        <v>6.7262</v>
      </c>
      <c r="J146" s="13">
        <f t="shared" si="8"/>
        <v>41.620000000000005</v>
      </c>
      <c r="K146" s="13">
        <f t="shared" si="8"/>
        <v>2.3455000000000004</v>
      </c>
      <c r="L146" s="13">
        <f t="shared" si="8"/>
        <v>70.32600000000001</v>
      </c>
      <c r="M146" s="13">
        <f t="shared" si="8"/>
        <v>208.902</v>
      </c>
      <c r="N146" s="13">
        <f t="shared" si="8"/>
        <v>53.5968</v>
      </c>
      <c r="O146" s="13">
        <f t="shared" si="8"/>
        <v>3.9832</v>
      </c>
      <c r="P146" s="242">
        <v>0.2</v>
      </c>
      <c r="Q146" s="76">
        <v>0.2</v>
      </c>
    </row>
    <row r="148" spans="1:15" ht="15.75">
      <c r="A148" s="105"/>
      <c r="B148" s="184" t="s">
        <v>20</v>
      </c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</row>
    <row r="149" spans="1:15" ht="38.25">
      <c r="A149" s="56" t="s">
        <v>42</v>
      </c>
      <c r="B149" s="7" t="s">
        <v>36</v>
      </c>
      <c r="C149" s="2" t="s">
        <v>24</v>
      </c>
      <c r="D149" s="41">
        <v>8.5</v>
      </c>
      <c r="E149" s="41">
        <v>11.21</v>
      </c>
      <c r="F149" s="41">
        <v>10.61</v>
      </c>
      <c r="G149" s="41">
        <v>180</v>
      </c>
      <c r="H149" s="41">
        <v>0.04</v>
      </c>
      <c r="I149" s="41">
        <v>0.27</v>
      </c>
      <c r="J149" s="77">
        <v>16.31</v>
      </c>
      <c r="K149" s="41">
        <v>2.67</v>
      </c>
      <c r="L149" s="41">
        <v>24.45</v>
      </c>
      <c r="M149" s="41">
        <v>79.59</v>
      </c>
      <c r="N149" s="41">
        <v>14.19</v>
      </c>
      <c r="O149" s="41">
        <v>5.29</v>
      </c>
    </row>
    <row r="150" spans="1:15" ht="36">
      <c r="A150" s="55" t="s">
        <v>44</v>
      </c>
      <c r="B150" s="7" t="s">
        <v>41</v>
      </c>
      <c r="C150" s="3" t="s">
        <v>22</v>
      </c>
      <c r="D150" s="41">
        <v>10.563999999999998</v>
      </c>
      <c r="E150" s="41">
        <v>9.99</v>
      </c>
      <c r="F150" s="41">
        <v>47.733999999999995</v>
      </c>
      <c r="G150" s="41">
        <v>291.8</v>
      </c>
      <c r="H150" s="41">
        <v>0.252</v>
      </c>
      <c r="I150" s="41">
        <v>0</v>
      </c>
      <c r="J150" s="41">
        <v>20</v>
      </c>
      <c r="K150" s="41">
        <v>0.53</v>
      </c>
      <c r="L150" s="41">
        <v>29.988</v>
      </c>
      <c r="M150" s="41">
        <v>250.32</v>
      </c>
      <c r="N150" s="41">
        <v>168.624</v>
      </c>
      <c r="O150" s="41">
        <v>5.662000000000001</v>
      </c>
    </row>
    <row r="151" spans="1:15" ht="36">
      <c r="A151" s="55" t="s">
        <v>175</v>
      </c>
      <c r="B151" s="7" t="s">
        <v>171</v>
      </c>
      <c r="C151" s="2">
        <v>30</v>
      </c>
      <c r="D151" s="41">
        <v>0.33</v>
      </c>
      <c r="E151" s="41">
        <v>0.06</v>
      </c>
      <c r="F151" s="41">
        <v>1.14</v>
      </c>
      <c r="G151" s="41">
        <v>6.6</v>
      </c>
      <c r="H151" s="41">
        <v>0.018</v>
      </c>
      <c r="I151" s="41">
        <v>5.25</v>
      </c>
      <c r="J151" s="77">
        <v>0</v>
      </c>
      <c r="K151" s="41">
        <v>0.21</v>
      </c>
      <c r="L151" s="41">
        <v>4.2</v>
      </c>
      <c r="M151" s="41">
        <v>7.8</v>
      </c>
      <c r="N151" s="41">
        <v>6</v>
      </c>
      <c r="O151" s="41">
        <v>0.27</v>
      </c>
    </row>
    <row r="152" spans="1:15" ht="36">
      <c r="A152" s="55" t="s">
        <v>43</v>
      </c>
      <c r="B152" s="7" t="s">
        <v>65</v>
      </c>
      <c r="C152" s="2" t="s">
        <v>66</v>
      </c>
      <c r="D152" s="11">
        <v>0.11</v>
      </c>
      <c r="E152" s="11">
        <v>0.06</v>
      </c>
      <c r="F152" s="10">
        <v>10.99</v>
      </c>
      <c r="G152" s="12">
        <v>45.05</v>
      </c>
      <c r="H152" s="11">
        <v>0.003</v>
      </c>
      <c r="I152" s="11">
        <v>1.03</v>
      </c>
      <c r="J152" s="11"/>
      <c r="K152" s="11">
        <v>0.02</v>
      </c>
      <c r="L152" s="10">
        <v>12.7</v>
      </c>
      <c r="M152" s="11">
        <v>3.9</v>
      </c>
      <c r="N152" s="11">
        <v>2.3</v>
      </c>
      <c r="O152" s="10">
        <v>0.5</v>
      </c>
    </row>
    <row r="153" spans="1:15" ht="36">
      <c r="A153" s="55" t="s">
        <v>40</v>
      </c>
      <c r="B153" s="16" t="s">
        <v>32</v>
      </c>
      <c r="C153" s="1">
        <v>30</v>
      </c>
      <c r="D153" s="41">
        <v>2.28</v>
      </c>
      <c r="E153" s="41">
        <v>0.23999999999999996</v>
      </c>
      <c r="F153" s="41">
        <v>14.759999999999998</v>
      </c>
      <c r="G153" s="41">
        <v>70.5</v>
      </c>
      <c r="H153" s="41">
        <v>0.033</v>
      </c>
      <c r="I153" s="41">
        <v>0</v>
      </c>
      <c r="J153" s="41">
        <v>0</v>
      </c>
      <c r="K153" s="41">
        <v>0.33</v>
      </c>
      <c r="L153" s="41">
        <v>6</v>
      </c>
      <c r="M153" s="41">
        <v>19.5</v>
      </c>
      <c r="N153" s="41">
        <v>4.199999999999999</v>
      </c>
      <c r="O153" s="41">
        <v>0.33</v>
      </c>
    </row>
    <row r="154" spans="1:15" ht="48">
      <c r="A154" s="55" t="s">
        <v>39</v>
      </c>
      <c r="B154" s="16" t="s">
        <v>33</v>
      </c>
      <c r="C154" s="1">
        <v>30</v>
      </c>
      <c r="D154" s="10">
        <v>1.98</v>
      </c>
      <c r="E154" s="10">
        <v>0.36</v>
      </c>
      <c r="F154" s="10">
        <v>11.88</v>
      </c>
      <c r="G154" s="12">
        <v>59.400000000000006</v>
      </c>
      <c r="H154" s="10">
        <v>0.051000000000000004</v>
      </c>
      <c r="I154" s="11">
        <v>0</v>
      </c>
      <c r="J154" s="11">
        <v>0</v>
      </c>
      <c r="K154" s="10">
        <v>0.41999999999999993</v>
      </c>
      <c r="L154" s="10">
        <v>8.700000000000001</v>
      </c>
      <c r="M154" s="10">
        <v>45</v>
      </c>
      <c r="N154" s="10">
        <v>14.100000000000001</v>
      </c>
      <c r="O154" s="10">
        <v>1.17</v>
      </c>
    </row>
    <row r="155" spans="1:17" ht="15.75">
      <c r="A155" s="6"/>
      <c r="B155" s="8" t="s">
        <v>15</v>
      </c>
      <c r="C155" s="9">
        <v>580</v>
      </c>
      <c r="D155" s="13">
        <f>D149+D150+D152+D153+D154</f>
        <v>23.434</v>
      </c>
      <c r="E155" s="13">
        <f aca="true" t="shared" si="9" ref="E155:O155">SUM(E149:E154)</f>
        <v>21.919999999999998</v>
      </c>
      <c r="F155" s="13">
        <f t="shared" si="9"/>
        <v>97.11399999999998</v>
      </c>
      <c r="G155" s="13">
        <f t="shared" si="9"/>
        <v>653.35</v>
      </c>
      <c r="H155" s="13">
        <f t="shared" si="9"/>
        <v>0.39699999999999996</v>
      </c>
      <c r="I155" s="13">
        <f t="shared" si="9"/>
        <v>6.55</v>
      </c>
      <c r="J155" s="13">
        <f t="shared" si="9"/>
        <v>36.31</v>
      </c>
      <c r="K155" s="13">
        <f t="shared" si="9"/>
        <v>4.18</v>
      </c>
      <c r="L155" s="13">
        <f t="shared" si="9"/>
        <v>86.03800000000001</v>
      </c>
      <c r="M155" s="13">
        <f t="shared" si="9"/>
        <v>406.10999999999996</v>
      </c>
      <c r="N155" s="13">
        <f t="shared" si="9"/>
        <v>209.414</v>
      </c>
      <c r="O155" s="13">
        <f t="shared" si="9"/>
        <v>13.222000000000001</v>
      </c>
      <c r="P155" s="242">
        <v>0.25</v>
      </c>
      <c r="Q155" s="76">
        <v>0.25</v>
      </c>
    </row>
    <row r="156" spans="1:17" ht="15.75">
      <c r="A156" s="79"/>
      <c r="B156" s="80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3"/>
      <c r="Q156" s="76"/>
    </row>
    <row r="157" spans="1:15" ht="15.75">
      <c r="A157" s="105"/>
      <c r="B157" s="184" t="s">
        <v>21</v>
      </c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</row>
    <row r="158" spans="1:15" ht="36">
      <c r="A158" s="55" t="s">
        <v>38</v>
      </c>
      <c r="B158" s="7" t="s">
        <v>185</v>
      </c>
      <c r="C158" s="2">
        <v>100</v>
      </c>
      <c r="D158" s="10">
        <v>0.9</v>
      </c>
      <c r="E158" s="10">
        <v>0.2</v>
      </c>
      <c r="F158" s="10">
        <v>8.1</v>
      </c>
      <c r="G158" s="41">
        <v>43</v>
      </c>
      <c r="H158" s="10">
        <v>0.04</v>
      </c>
      <c r="I158" s="10">
        <v>43</v>
      </c>
      <c r="J158" s="10"/>
      <c r="K158" s="10">
        <v>0.2</v>
      </c>
      <c r="L158" s="10">
        <v>34</v>
      </c>
      <c r="M158" s="10">
        <v>23</v>
      </c>
      <c r="N158" s="10">
        <v>13</v>
      </c>
      <c r="O158" s="10">
        <v>0.3</v>
      </c>
    </row>
    <row r="159" spans="1:15" ht="36">
      <c r="A159" s="55" t="s">
        <v>153</v>
      </c>
      <c r="B159" s="7" t="s">
        <v>154</v>
      </c>
      <c r="C159" s="3" t="s">
        <v>148</v>
      </c>
      <c r="D159" s="41">
        <v>16.4866019417476</v>
      </c>
      <c r="E159" s="41">
        <v>21.1931067961165</v>
      </c>
      <c r="F159" s="41">
        <v>43.0020388349515</v>
      </c>
      <c r="G159" s="41">
        <v>402.029126213592</v>
      </c>
      <c r="H159" s="41">
        <v>0.1650485436893204</v>
      </c>
      <c r="I159" s="41">
        <v>0.3786407766990291</v>
      </c>
      <c r="J159" s="41">
        <v>41.067961165048544</v>
      </c>
      <c r="K159" s="41">
        <v>0.001456310679611654</v>
      </c>
      <c r="L159" s="41">
        <v>23.714563106796117</v>
      </c>
      <c r="M159" s="41">
        <v>124.50970873786406</v>
      </c>
      <c r="N159" s="41">
        <v>36.09708737864077</v>
      </c>
      <c r="O159" s="41">
        <v>0.9420388349514562</v>
      </c>
    </row>
    <row r="160" spans="1:15" ht="36.75">
      <c r="A160" s="4" t="s">
        <v>43</v>
      </c>
      <c r="B160" s="16" t="s">
        <v>161</v>
      </c>
      <c r="C160" s="18" t="s">
        <v>162</v>
      </c>
      <c r="D160" s="39">
        <v>0.09</v>
      </c>
      <c r="E160" s="39">
        <v>0.02</v>
      </c>
      <c r="F160" s="39">
        <v>11.91</v>
      </c>
      <c r="G160" s="39">
        <v>48.15</v>
      </c>
      <c r="H160" s="39"/>
      <c r="I160" s="39">
        <v>0.03</v>
      </c>
      <c r="J160" s="39"/>
      <c r="K160" s="39"/>
      <c r="L160" s="39">
        <v>11.25</v>
      </c>
      <c r="M160" s="39">
        <v>2.95</v>
      </c>
      <c r="N160" s="39">
        <v>1.7</v>
      </c>
      <c r="O160" s="39">
        <v>0.29</v>
      </c>
    </row>
    <row r="161" spans="1:15" ht="36">
      <c r="A161" s="55" t="s">
        <v>40</v>
      </c>
      <c r="B161" s="16" t="s">
        <v>32</v>
      </c>
      <c r="C161" s="1">
        <v>40</v>
      </c>
      <c r="D161" s="10">
        <v>3.0399999999999996</v>
      </c>
      <c r="E161" s="10">
        <v>0.31999999999999995</v>
      </c>
      <c r="F161" s="10">
        <v>19.679999999999996</v>
      </c>
      <c r="G161" s="12">
        <v>94</v>
      </c>
      <c r="H161" s="10">
        <v>0.044000000000000004</v>
      </c>
      <c r="I161" s="11">
        <v>0</v>
      </c>
      <c r="J161" s="11">
        <v>0</v>
      </c>
      <c r="K161" s="10">
        <v>0.44000000000000006</v>
      </c>
      <c r="L161" s="10">
        <v>8</v>
      </c>
      <c r="M161" s="10">
        <v>26</v>
      </c>
      <c r="N161" s="10">
        <v>5.599999999999999</v>
      </c>
      <c r="O161" s="10">
        <v>0.44000000000000006</v>
      </c>
    </row>
    <row r="162" spans="1:15" ht="48">
      <c r="A162" s="55" t="s">
        <v>39</v>
      </c>
      <c r="B162" s="16" t="s">
        <v>33</v>
      </c>
      <c r="C162" s="1">
        <v>30</v>
      </c>
      <c r="D162" s="10">
        <v>1.98</v>
      </c>
      <c r="E162" s="10">
        <v>0.36</v>
      </c>
      <c r="F162" s="10">
        <v>11.88</v>
      </c>
      <c r="G162" s="12">
        <v>59.400000000000006</v>
      </c>
      <c r="H162" s="10">
        <v>0.051000000000000004</v>
      </c>
      <c r="I162" s="11">
        <v>0</v>
      </c>
      <c r="J162" s="11">
        <v>0</v>
      </c>
      <c r="K162" s="10">
        <v>0.41999999999999993</v>
      </c>
      <c r="L162" s="10">
        <v>8.700000000000001</v>
      </c>
      <c r="M162" s="10">
        <v>45</v>
      </c>
      <c r="N162" s="10">
        <v>14.100000000000001</v>
      </c>
      <c r="O162" s="10">
        <v>1.17</v>
      </c>
    </row>
    <row r="163" spans="1:17" ht="15.75">
      <c r="A163" s="6"/>
      <c r="B163" s="8" t="s">
        <v>15</v>
      </c>
      <c r="C163" s="9">
        <v>570</v>
      </c>
      <c r="D163" s="13">
        <f>SUM(D158:D162)</f>
        <v>22.4966019417476</v>
      </c>
      <c r="E163" s="13">
        <f aca="true" t="shared" si="10" ref="E163:O163">SUM(E158:E162)</f>
        <v>22.093106796116498</v>
      </c>
      <c r="F163" s="13">
        <f t="shared" si="10"/>
        <v>94.57203883495148</v>
      </c>
      <c r="G163" s="13">
        <f t="shared" si="10"/>
        <v>646.579126213592</v>
      </c>
      <c r="H163" s="13">
        <f t="shared" si="10"/>
        <v>0.30004854368932043</v>
      </c>
      <c r="I163" s="13">
        <f t="shared" si="10"/>
        <v>43.40864077669903</v>
      </c>
      <c r="J163" s="13">
        <f t="shared" si="10"/>
        <v>41.067961165048544</v>
      </c>
      <c r="K163" s="13">
        <f t="shared" si="10"/>
        <v>1.0614563106796115</v>
      </c>
      <c r="L163" s="13">
        <f t="shared" si="10"/>
        <v>85.66456310679612</v>
      </c>
      <c r="M163" s="13">
        <f t="shared" si="10"/>
        <v>221.45970873786405</v>
      </c>
      <c r="N163" s="13">
        <f t="shared" si="10"/>
        <v>70.49708737864077</v>
      </c>
      <c r="O163" s="13">
        <f t="shared" si="10"/>
        <v>3.1420388349514563</v>
      </c>
      <c r="P163" s="242">
        <v>0.25</v>
      </c>
      <c r="Q163" s="76">
        <v>0.25</v>
      </c>
    </row>
    <row r="164" spans="1:15" ht="15.75">
      <c r="A164" s="217"/>
      <c r="B164" s="241" t="s">
        <v>194</v>
      </c>
      <c r="C164" s="154">
        <f>C59+C68+C76+C85+C94+C103+C118+C126+C135+C146+C155+C163</f>
        <v>6947</v>
      </c>
      <c r="D164" s="154">
        <f>D59+D68+D76+D85+D94+D103+D118+D126+D135+D146+D155+D163</f>
        <v>256.60973375708136</v>
      </c>
      <c r="E164" s="154">
        <f>E59+E68+E76+E85+E94+E103+E118+E126+E135+E146+E155+E163</f>
        <v>256.26522783042327</v>
      </c>
      <c r="F164" s="154">
        <f>F59+F68+F76+F85+F94+F103+F118+F126+F135+F146+F155+F163</f>
        <v>1073.6067998255915</v>
      </c>
      <c r="G164" s="154">
        <f>G59+G68+G76+G85+G94+G103+G118+G126+G135+G146+G155+G163</f>
        <v>7580.89563968166</v>
      </c>
      <c r="H164" s="154">
        <f>H59+H68+H76+H85+H94+H103+H118+H126+H135+H146+H155+H163</f>
        <v>4.076537667088785</v>
      </c>
      <c r="I164" s="154">
        <f>I59+I68+I76+I85+I94+I103+I118+I126+I135+I146+I155+I163</f>
        <v>172.9112728577459</v>
      </c>
      <c r="J164" s="154">
        <f>J59+J68+J76+J85+J94+J103+J118+J126+J135+J146+J155+J163</f>
        <v>620.2854484951582</v>
      </c>
      <c r="K164" s="154">
        <f>K59+K68+K76+K85+K94+K103+K118+K126+K135+K146+K155+K163</f>
        <v>119.12488588353055</v>
      </c>
      <c r="L164" s="154">
        <f>L59+L68+L76+L85+L94+L103+L118+L126+L135+L146+L155+L163</f>
        <v>1573.2761499574092</v>
      </c>
      <c r="M164" s="154">
        <f>M59+M68+M76+M85+M94+M103+M118+M126+M135+M146+M155+M163</f>
        <v>3904.11451237289</v>
      </c>
      <c r="N164" s="154">
        <f>N59+N68+N76+N85+N94+N103+N118+N126+N135+N146+N155+N163</f>
        <v>1231.065139974673</v>
      </c>
      <c r="O164" s="154">
        <f>O59+O68+O76+O85+O94+O103+O118+O126+O135+O146+O155+O163</f>
        <v>74.96597004168109</v>
      </c>
    </row>
    <row r="165" spans="1:17" ht="15.75">
      <c r="A165" s="217"/>
      <c r="B165" s="241" t="s">
        <v>195</v>
      </c>
      <c r="C165" s="240">
        <f>C164/12</f>
        <v>578.9166666666666</v>
      </c>
      <c r="D165" s="218">
        <f aca="true" t="shared" si="11" ref="D165:O165">D164/12</f>
        <v>21.38414447975678</v>
      </c>
      <c r="E165" s="218">
        <f t="shared" si="11"/>
        <v>21.355435652535274</v>
      </c>
      <c r="F165" s="218">
        <f t="shared" si="11"/>
        <v>89.46723331879929</v>
      </c>
      <c r="G165" s="218">
        <f t="shared" si="11"/>
        <v>631.741303306805</v>
      </c>
      <c r="H165" s="218">
        <f t="shared" si="11"/>
        <v>0.3397114722573988</v>
      </c>
      <c r="I165" s="218">
        <f t="shared" si="11"/>
        <v>14.409272738145491</v>
      </c>
      <c r="J165" s="218">
        <f t="shared" si="11"/>
        <v>51.69045404126319</v>
      </c>
      <c r="K165" s="218">
        <f t="shared" si="11"/>
        <v>9.927073823627547</v>
      </c>
      <c r="L165" s="218">
        <f t="shared" si="11"/>
        <v>131.1063458297841</v>
      </c>
      <c r="M165" s="218">
        <f t="shared" si="11"/>
        <v>325.3428760310742</v>
      </c>
      <c r="N165" s="218">
        <f t="shared" si="11"/>
        <v>102.58876166455609</v>
      </c>
      <c r="O165" s="218">
        <f t="shared" si="11"/>
        <v>6.247164170140091</v>
      </c>
      <c r="P165" s="76" t="s">
        <v>196</v>
      </c>
      <c r="Q165" s="76"/>
    </row>
    <row r="168" spans="3:14" ht="15">
      <c r="C168" s="36"/>
      <c r="D168" s="36"/>
      <c r="E168" s="37"/>
      <c r="F168" s="37"/>
      <c r="G168" s="38"/>
      <c r="H168" s="38"/>
      <c r="I168" s="38"/>
      <c r="J168" s="38"/>
      <c r="K168" s="38"/>
      <c r="L168" s="38"/>
      <c r="M168" s="38"/>
      <c r="N168" s="38"/>
    </row>
    <row r="169" spans="3:14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</row>
  </sheetData>
  <sheetProtection/>
  <mergeCells count="21">
    <mergeCell ref="B20:L20"/>
    <mergeCell ref="B2:O3"/>
    <mergeCell ref="B52:O52"/>
    <mergeCell ref="B21:L21"/>
    <mergeCell ref="A69:O69"/>
    <mergeCell ref="A2:A49"/>
    <mergeCell ref="B51:O51"/>
    <mergeCell ref="B22:L22"/>
    <mergeCell ref="B48:O48"/>
    <mergeCell ref="B157:O157"/>
    <mergeCell ref="B70:O70"/>
    <mergeCell ref="B61:O61"/>
    <mergeCell ref="B148:O148"/>
    <mergeCell ref="C78:O78"/>
    <mergeCell ref="B140:O140"/>
    <mergeCell ref="B87:O87"/>
    <mergeCell ref="B112:O112"/>
    <mergeCell ref="B111:O111"/>
    <mergeCell ref="B128:O128"/>
    <mergeCell ref="B97:O97"/>
    <mergeCell ref="B120:O120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zoomScalePageLayoutView="0" workbookViewId="0" topLeftCell="A10">
      <selection activeCell="D33" sqref="D33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15" t="s">
        <v>94</v>
      </c>
      <c r="C2" s="74"/>
      <c r="D2" s="74"/>
      <c r="E2" s="74"/>
      <c r="F2" s="74"/>
      <c r="G2" s="74"/>
      <c r="H2" s="74"/>
      <c r="I2" s="74"/>
      <c r="J2" s="74"/>
    </row>
    <row r="3" spans="2:10" ht="15">
      <c r="B3" s="74"/>
      <c r="C3" s="74"/>
      <c r="D3" s="74"/>
      <c r="E3" s="74"/>
      <c r="F3" s="74"/>
      <c r="G3" s="74"/>
      <c r="H3" s="74"/>
      <c r="I3" s="74"/>
      <c r="J3" s="74"/>
    </row>
    <row r="4" spans="2:10" ht="38.25">
      <c r="B4" s="112" t="s">
        <v>95</v>
      </c>
      <c r="C4" s="113" t="s">
        <v>96</v>
      </c>
      <c r="D4" s="113" t="s">
        <v>97</v>
      </c>
      <c r="E4" s="113" t="s">
        <v>98</v>
      </c>
      <c r="F4" s="112" t="s">
        <v>28</v>
      </c>
      <c r="G4" s="114" t="s">
        <v>99</v>
      </c>
      <c r="H4" s="114" t="s">
        <v>100</v>
      </c>
      <c r="I4" s="114" t="s">
        <v>101</v>
      </c>
      <c r="J4" s="114" t="s">
        <v>102</v>
      </c>
    </row>
    <row r="5" spans="2:10" ht="15">
      <c r="B5" s="204" t="s">
        <v>104</v>
      </c>
      <c r="C5" s="204" t="s">
        <v>133</v>
      </c>
      <c r="D5" s="222" t="s">
        <v>183</v>
      </c>
      <c r="E5" s="195" t="s">
        <v>103</v>
      </c>
      <c r="F5" s="223">
        <v>60</v>
      </c>
      <c r="G5" s="224">
        <v>0.42</v>
      </c>
      <c r="H5" s="224">
        <v>0.06</v>
      </c>
      <c r="I5" s="224">
        <v>1.14</v>
      </c>
      <c r="J5" s="224">
        <v>7.199999999999999</v>
      </c>
    </row>
    <row r="6" spans="2:10" ht="15" customHeight="1">
      <c r="B6" s="205"/>
      <c r="C6" s="205"/>
      <c r="D6" s="119" t="s">
        <v>86</v>
      </c>
      <c r="E6" s="196"/>
      <c r="F6" s="116">
        <v>90</v>
      </c>
      <c r="G6" s="41">
        <v>10.2</v>
      </c>
      <c r="H6" s="41">
        <v>13.97</v>
      </c>
      <c r="I6" s="41">
        <v>8.1</v>
      </c>
      <c r="J6" s="41">
        <v>199.56521739130434</v>
      </c>
    </row>
    <row r="7" spans="2:10" ht="49.5" customHeight="1">
      <c r="B7" s="205"/>
      <c r="C7" s="205"/>
      <c r="D7" s="119" t="s">
        <v>73</v>
      </c>
      <c r="E7" s="196"/>
      <c r="F7" s="116" t="s">
        <v>18</v>
      </c>
      <c r="G7" s="41">
        <v>5.12</v>
      </c>
      <c r="H7" s="41">
        <v>4.53</v>
      </c>
      <c r="I7" s="41">
        <v>31.990000000000002</v>
      </c>
      <c r="J7" s="41">
        <v>189.29999999999998</v>
      </c>
    </row>
    <row r="8" spans="2:10" ht="15">
      <c r="B8" s="205"/>
      <c r="C8" s="205"/>
      <c r="D8" s="120" t="s">
        <v>160</v>
      </c>
      <c r="E8" s="196"/>
      <c r="F8" s="116">
        <v>200</v>
      </c>
      <c r="G8" s="41">
        <v>0.662</v>
      </c>
      <c r="H8" s="41">
        <v>0.09000000000000001</v>
      </c>
      <c r="I8" s="41">
        <v>32.014</v>
      </c>
      <c r="J8" s="41">
        <v>132.8</v>
      </c>
    </row>
    <row r="9" spans="2:10" ht="15" customHeight="1">
      <c r="B9" s="205"/>
      <c r="C9" s="205"/>
      <c r="D9" s="119" t="s">
        <v>32</v>
      </c>
      <c r="E9" s="196"/>
      <c r="F9" s="117">
        <v>25</v>
      </c>
      <c r="G9" s="39">
        <v>1.8999999999999997</v>
      </c>
      <c r="H9" s="39">
        <v>0.19999999999999998</v>
      </c>
      <c r="I9" s="39">
        <v>12.299999999999999</v>
      </c>
      <c r="J9" s="39">
        <v>58.75</v>
      </c>
    </row>
    <row r="10" spans="2:11" ht="15.75">
      <c r="B10" s="205"/>
      <c r="C10" s="205"/>
      <c r="D10" s="48" t="s">
        <v>15</v>
      </c>
      <c r="E10" s="197"/>
      <c r="F10" s="220">
        <v>530</v>
      </c>
      <c r="G10" s="221">
        <f>G5+G6+G7+G8+G9</f>
        <v>18.301999999999996</v>
      </c>
      <c r="H10" s="221">
        <f>H5+H6+H7+H8+H9</f>
        <v>18.85</v>
      </c>
      <c r="I10" s="221">
        <f>I5+I6+I7+I8+I9</f>
        <v>85.544</v>
      </c>
      <c r="J10" s="221">
        <f>J5+J6+J7+J8+J9</f>
        <v>587.6152173913043</v>
      </c>
      <c r="K10" s="76">
        <v>0.25</v>
      </c>
    </row>
    <row r="11" spans="2:11" ht="15" customHeight="1">
      <c r="B11" s="205"/>
      <c r="C11" s="205"/>
      <c r="K11" s="75"/>
    </row>
    <row r="12" spans="2:11" ht="15" customHeight="1">
      <c r="B12" s="205"/>
      <c r="C12" s="205"/>
      <c r="D12" s="222" t="s">
        <v>183</v>
      </c>
      <c r="E12" s="219" t="s">
        <v>105</v>
      </c>
      <c r="F12" s="225">
        <v>60</v>
      </c>
      <c r="G12" s="225">
        <v>0.42</v>
      </c>
      <c r="H12" s="225">
        <v>0.06</v>
      </c>
      <c r="I12" s="225">
        <v>1.14</v>
      </c>
      <c r="J12" s="225">
        <v>7.199999999999999</v>
      </c>
      <c r="K12" s="75"/>
    </row>
    <row r="13" spans="2:11" ht="15" customHeight="1">
      <c r="B13" s="205"/>
      <c r="C13" s="205"/>
      <c r="D13" s="7" t="s">
        <v>106</v>
      </c>
      <c r="E13" s="219"/>
      <c r="F13" s="2">
        <v>100</v>
      </c>
      <c r="G13" s="41">
        <v>10.8</v>
      </c>
      <c r="H13" s="41">
        <v>13.84</v>
      </c>
      <c r="I13" s="41">
        <v>0.36</v>
      </c>
      <c r="J13" s="41">
        <v>201.12</v>
      </c>
      <c r="K13" s="75"/>
    </row>
    <row r="14" spans="2:11" ht="28.5">
      <c r="B14" s="205"/>
      <c r="C14" s="205"/>
      <c r="D14" s="7" t="s">
        <v>73</v>
      </c>
      <c r="E14" s="219"/>
      <c r="F14" s="2" t="s">
        <v>18</v>
      </c>
      <c r="G14" s="41">
        <v>5.12</v>
      </c>
      <c r="H14" s="41">
        <v>4.53</v>
      </c>
      <c r="I14" s="41">
        <v>31.990000000000002</v>
      </c>
      <c r="J14" s="41">
        <v>189.29999999999998</v>
      </c>
      <c r="K14" s="75"/>
    </row>
    <row r="15" spans="2:11" ht="15">
      <c r="B15" s="205"/>
      <c r="C15" s="205"/>
      <c r="D15" s="120" t="s">
        <v>160</v>
      </c>
      <c r="E15" s="219"/>
      <c r="F15" s="18">
        <v>200</v>
      </c>
      <c r="G15" s="39">
        <v>0.662</v>
      </c>
      <c r="H15" s="39">
        <v>0.09000000000000001</v>
      </c>
      <c r="I15" s="39">
        <v>32.014</v>
      </c>
      <c r="J15" s="39">
        <v>132.8</v>
      </c>
      <c r="K15" s="75"/>
    </row>
    <row r="16" spans="2:11" ht="15" customHeight="1">
      <c r="B16" s="205"/>
      <c r="C16" s="205"/>
      <c r="D16" s="7" t="s">
        <v>32</v>
      </c>
      <c r="E16" s="219"/>
      <c r="F16" s="1">
        <v>30</v>
      </c>
      <c r="G16" s="10">
        <v>2.28</v>
      </c>
      <c r="H16" s="10">
        <v>0.23999999999999996</v>
      </c>
      <c r="I16" s="10">
        <v>14.759999999999998</v>
      </c>
      <c r="J16" s="12">
        <v>70.5</v>
      </c>
      <c r="K16" s="75"/>
    </row>
    <row r="17" spans="2:11" ht="15.75">
      <c r="B17" s="206"/>
      <c r="C17" s="206"/>
      <c r="D17" s="19" t="s">
        <v>182</v>
      </c>
      <c r="E17" s="219"/>
      <c r="F17" s="20">
        <v>545</v>
      </c>
      <c r="G17" s="26">
        <f>G12+G13+G14+G15+G16</f>
        <v>19.282</v>
      </c>
      <c r="H17" s="26">
        <f>H12+H13+H14+H15+H16</f>
        <v>18.759999999999998</v>
      </c>
      <c r="I17" s="26">
        <f>I12+I13+I14+I15+I16</f>
        <v>80.26400000000001</v>
      </c>
      <c r="J17" s="26">
        <f>J12+J13+J14+J15+J16</f>
        <v>600.9200000000001</v>
      </c>
      <c r="K17" s="76">
        <v>0.25</v>
      </c>
    </row>
    <row r="19" spans="2:10" ht="15" customHeight="1">
      <c r="B19" s="198" t="s">
        <v>104</v>
      </c>
      <c r="C19" s="198" t="s">
        <v>184</v>
      </c>
      <c r="D19" s="7" t="s">
        <v>86</v>
      </c>
      <c r="E19" s="219" t="s">
        <v>103</v>
      </c>
      <c r="F19" s="2">
        <v>100</v>
      </c>
      <c r="G19" s="41">
        <v>11.277777777777779</v>
      </c>
      <c r="H19" s="41">
        <v>16.71</v>
      </c>
      <c r="I19" s="41">
        <v>9</v>
      </c>
      <c r="J19" s="41">
        <v>221.73913043478262</v>
      </c>
    </row>
    <row r="20" spans="2:10" ht="28.5">
      <c r="B20" s="198"/>
      <c r="C20" s="198"/>
      <c r="D20" s="7" t="s">
        <v>73</v>
      </c>
      <c r="E20" s="219"/>
      <c r="F20" s="2" t="s">
        <v>22</v>
      </c>
      <c r="G20" s="41">
        <v>6.8313999999999995</v>
      </c>
      <c r="H20" s="41">
        <v>4.4328</v>
      </c>
      <c r="I20" s="41">
        <v>38.374</v>
      </c>
      <c r="J20" s="41">
        <v>220.56</v>
      </c>
    </row>
    <row r="21" spans="2:10" ht="15" customHeight="1">
      <c r="B21" s="198"/>
      <c r="C21" s="198"/>
      <c r="D21" s="7" t="s">
        <v>183</v>
      </c>
      <c r="E21" s="219"/>
      <c r="F21" s="2">
        <v>30</v>
      </c>
      <c r="G21" s="41">
        <v>0.21</v>
      </c>
      <c r="H21" s="41">
        <v>0.03</v>
      </c>
      <c r="I21" s="41">
        <v>0.57</v>
      </c>
      <c r="J21" s="41">
        <v>3.6</v>
      </c>
    </row>
    <row r="22" spans="2:10" ht="15">
      <c r="B22" s="198"/>
      <c r="C22" s="198"/>
      <c r="D22" s="120" t="s">
        <v>160</v>
      </c>
      <c r="E22" s="219"/>
      <c r="F22" s="18">
        <v>200</v>
      </c>
      <c r="G22" s="39">
        <v>0.34</v>
      </c>
      <c r="H22" s="39">
        <v>0.17</v>
      </c>
      <c r="I22" s="39">
        <v>22.84</v>
      </c>
      <c r="J22" s="39">
        <v>106.4</v>
      </c>
    </row>
    <row r="23" spans="2:10" ht="15" customHeight="1">
      <c r="B23" s="198"/>
      <c r="C23" s="198"/>
      <c r="D23" s="7" t="s">
        <v>32</v>
      </c>
      <c r="E23" s="219"/>
      <c r="F23" s="1">
        <v>30</v>
      </c>
      <c r="G23" s="10">
        <v>2.28</v>
      </c>
      <c r="H23" s="10">
        <v>0.23999999999999996</v>
      </c>
      <c r="I23" s="10">
        <v>14.759999999999998</v>
      </c>
      <c r="J23" s="12">
        <v>70.5</v>
      </c>
    </row>
    <row r="24" spans="2:10" ht="15" customHeight="1">
      <c r="B24" s="198"/>
      <c r="C24" s="198"/>
      <c r="D24" s="7" t="s">
        <v>33</v>
      </c>
      <c r="E24" s="219"/>
      <c r="F24" s="1">
        <v>35</v>
      </c>
      <c r="G24" s="41">
        <v>2.3100000000000005</v>
      </c>
      <c r="H24" s="41">
        <v>0.42</v>
      </c>
      <c r="I24" s="41">
        <v>13.860000000000001</v>
      </c>
      <c r="J24" s="41">
        <v>69.3</v>
      </c>
    </row>
    <row r="25" spans="2:11" ht="15.75">
      <c r="B25" s="198"/>
      <c r="C25" s="198"/>
      <c r="D25" s="19" t="s">
        <v>15</v>
      </c>
      <c r="E25" s="219"/>
      <c r="F25" s="20">
        <v>580</v>
      </c>
      <c r="G25" s="26">
        <f>G19+G20+G21+G22+G23+G24</f>
        <v>23.24917777777778</v>
      </c>
      <c r="H25" s="26">
        <f>H19+H20+H21+H22+H23+H24</f>
        <v>22.002800000000004</v>
      </c>
      <c r="I25" s="26">
        <f>I19+I20+I21+I22+I23+I24</f>
        <v>99.40400000000001</v>
      </c>
      <c r="J25" s="26">
        <f>J19+J20+J21+J22+J23+J24</f>
        <v>692.0991304347826</v>
      </c>
      <c r="K25" s="76">
        <v>0.25</v>
      </c>
    </row>
    <row r="26" spans="2:10" ht="15" customHeight="1">
      <c r="B26" s="198"/>
      <c r="C26" s="198"/>
      <c r="D26" s="217"/>
      <c r="E26" s="217"/>
      <c r="F26" s="217"/>
      <c r="G26" s="217"/>
      <c r="H26" s="217"/>
      <c r="I26" s="217"/>
      <c r="J26" s="217"/>
    </row>
    <row r="27" spans="2:10" ht="15" customHeight="1">
      <c r="B27" s="198"/>
      <c r="C27" s="198"/>
      <c r="D27" s="7" t="s">
        <v>106</v>
      </c>
      <c r="E27" s="196" t="s">
        <v>105</v>
      </c>
      <c r="F27" s="2">
        <v>100</v>
      </c>
      <c r="G27" s="41">
        <v>10.8</v>
      </c>
      <c r="H27" s="41">
        <v>13.84</v>
      </c>
      <c r="I27" s="41">
        <v>0.36</v>
      </c>
      <c r="J27" s="41">
        <v>201.12</v>
      </c>
    </row>
    <row r="28" spans="2:10" ht="28.5">
      <c r="B28" s="198"/>
      <c r="C28" s="198"/>
      <c r="D28" s="7" t="s">
        <v>73</v>
      </c>
      <c r="E28" s="196"/>
      <c r="F28" s="2" t="s">
        <v>107</v>
      </c>
      <c r="G28" s="41">
        <v>7.37</v>
      </c>
      <c r="H28" s="41">
        <v>8.2</v>
      </c>
      <c r="I28" s="41">
        <v>39.3</v>
      </c>
      <c r="J28" s="41">
        <v>257.6</v>
      </c>
    </row>
    <row r="29" spans="2:10" ht="15" customHeight="1">
      <c r="B29" s="198"/>
      <c r="C29" s="198"/>
      <c r="D29" s="7" t="s">
        <v>183</v>
      </c>
      <c r="E29" s="196"/>
      <c r="F29" s="2">
        <v>30</v>
      </c>
      <c r="G29" s="41">
        <v>0.21</v>
      </c>
      <c r="H29" s="41">
        <v>0.03</v>
      </c>
      <c r="I29" s="41">
        <v>0.57</v>
      </c>
      <c r="J29" s="41">
        <v>3.6</v>
      </c>
    </row>
    <row r="30" spans="2:10" ht="15">
      <c r="B30" s="198"/>
      <c r="C30" s="198"/>
      <c r="D30" s="120" t="s">
        <v>160</v>
      </c>
      <c r="E30" s="196"/>
      <c r="F30" s="18">
        <v>200</v>
      </c>
      <c r="G30" s="39">
        <v>0.34</v>
      </c>
      <c r="H30" s="39">
        <v>0.17</v>
      </c>
      <c r="I30" s="39">
        <v>22.84</v>
      </c>
      <c r="J30" s="39">
        <v>106.4</v>
      </c>
    </row>
    <row r="31" spans="2:10" ht="15" customHeight="1">
      <c r="B31" s="198"/>
      <c r="C31" s="198"/>
      <c r="D31" s="7" t="s">
        <v>32</v>
      </c>
      <c r="E31" s="196"/>
      <c r="F31" s="1">
        <v>30</v>
      </c>
      <c r="G31" s="10">
        <v>2.28</v>
      </c>
      <c r="H31" s="10">
        <v>0.23999999999999996</v>
      </c>
      <c r="I31" s="10">
        <v>14.759999999999998</v>
      </c>
      <c r="J31" s="12">
        <v>70.5</v>
      </c>
    </row>
    <row r="32" spans="2:10" ht="15" customHeight="1">
      <c r="B32" s="198"/>
      <c r="C32" s="198"/>
      <c r="D32" s="7" t="s">
        <v>33</v>
      </c>
      <c r="E32" s="196"/>
      <c r="F32" s="1">
        <v>35</v>
      </c>
      <c r="G32" s="41">
        <v>2.3100000000000005</v>
      </c>
      <c r="H32" s="41">
        <v>0.42</v>
      </c>
      <c r="I32" s="41">
        <v>13.860000000000001</v>
      </c>
      <c r="J32" s="41">
        <v>69.3</v>
      </c>
    </row>
    <row r="33" spans="2:11" ht="15.75">
      <c r="B33" s="198"/>
      <c r="C33" s="198"/>
      <c r="D33" s="19" t="s">
        <v>182</v>
      </c>
      <c r="E33" s="197"/>
      <c r="F33" s="20">
        <v>598</v>
      </c>
      <c r="G33" s="26">
        <f>G27+G28+G29+G30+G31+G32</f>
        <v>23.310000000000002</v>
      </c>
      <c r="H33" s="26">
        <f>H27+H28+H29+H30+H31+H32</f>
        <v>22.900000000000002</v>
      </c>
      <c r="I33" s="26">
        <f>I27+I28+I29+I30+I31+I32</f>
        <v>91.68999999999998</v>
      </c>
      <c r="J33" s="26">
        <f>J27+J28+J29+J30+J31+J32</f>
        <v>708.52</v>
      </c>
      <c r="K33" s="76">
        <v>0.25</v>
      </c>
    </row>
  </sheetData>
  <sheetProtection/>
  <mergeCells count="8">
    <mergeCell ref="B19:B33"/>
    <mergeCell ref="C19:C33"/>
    <mergeCell ref="E19:E25"/>
    <mergeCell ref="E27:E33"/>
    <mergeCell ref="E5:E10"/>
    <mergeCell ref="E12:E17"/>
    <mergeCell ref="B5:B17"/>
    <mergeCell ref="C5:C1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1">
      <selection activeCell="B20" sqref="B20:B35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7" max="8" width="9.28125" style="0" bestFit="1" customWidth="1"/>
    <col min="9" max="9" width="10.8515625" style="0" customWidth="1"/>
    <col min="10" max="10" width="9.57421875" style="0" bestFit="1" customWidth="1"/>
  </cols>
  <sheetData>
    <row r="2" spans="2:11" ht="39">
      <c r="B2" s="123" t="s">
        <v>95</v>
      </c>
      <c r="C2" s="124" t="s">
        <v>96</v>
      </c>
      <c r="D2" s="124" t="s">
        <v>97</v>
      </c>
      <c r="E2" s="124" t="s">
        <v>98</v>
      </c>
      <c r="F2" s="123" t="s">
        <v>28</v>
      </c>
      <c r="G2" s="125" t="s">
        <v>99</v>
      </c>
      <c r="H2" s="125" t="s">
        <v>100</v>
      </c>
      <c r="I2" s="125" t="s">
        <v>101</v>
      </c>
      <c r="J2" s="125" t="s">
        <v>102</v>
      </c>
      <c r="K2" s="126"/>
    </row>
    <row r="3" spans="2:11" ht="15" customHeight="1">
      <c r="B3" s="204" t="s">
        <v>108</v>
      </c>
      <c r="C3" s="204" t="s">
        <v>133</v>
      </c>
      <c r="D3" s="16" t="s">
        <v>81</v>
      </c>
      <c r="E3" s="195" t="s">
        <v>103</v>
      </c>
      <c r="F3" s="17">
        <v>50</v>
      </c>
      <c r="G3" s="39">
        <v>6.27</v>
      </c>
      <c r="H3" s="39">
        <v>7.86</v>
      </c>
      <c r="I3" s="39">
        <v>14.83</v>
      </c>
      <c r="J3" s="39">
        <v>155</v>
      </c>
      <c r="K3" s="126"/>
    </row>
    <row r="4" spans="2:11" ht="15" customHeight="1">
      <c r="B4" s="205"/>
      <c r="C4" s="205"/>
      <c r="D4" s="7" t="s">
        <v>149</v>
      </c>
      <c r="E4" s="196"/>
      <c r="F4" s="2" t="s">
        <v>23</v>
      </c>
      <c r="G4" s="41">
        <v>10.17</v>
      </c>
      <c r="H4" s="41">
        <v>12.6</v>
      </c>
      <c r="I4" s="41">
        <v>32.31</v>
      </c>
      <c r="J4" s="41">
        <v>292.17</v>
      </c>
      <c r="K4" s="126"/>
    </row>
    <row r="5" spans="2:11" ht="15" customHeight="1">
      <c r="B5" s="205"/>
      <c r="C5" s="205"/>
      <c r="D5" s="121" t="s">
        <v>178</v>
      </c>
      <c r="E5" s="196"/>
      <c r="F5" s="2" t="s">
        <v>162</v>
      </c>
      <c r="G5" s="41">
        <v>0.13</v>
      </c>
      <c r="H5" s="41">
        <v>0.02</v>
      </c>
      <c r="I5" s="41">
        <v>10.2</v>
      </c>
      <c r="J5" s="41">
        <v>42</v>
      </c>
      <c r="K5" s="126"/>
    </row>
    <row r="6" spans="2:11" ht="15" customHeight="1">
      <c r="B6" s="205"/>
      <c r="C6" s="205"/>
      <c r="D6" s="16" t="s">
        <v>32</v>
      </c>
      <c r="E6" s="196"/>
      <c r="F6" s="1">
        <v>30</v>
      </c>
      <c r="G6" s="41">
        <v>2.28</v>
      </c>
      <c r="H6" s="41">
        <v>0.23999999999999996</v>
      </c>
      <c r="I6" s="41">
        <v>14.759999999999998</v>
      </c>
      <c r="J6" s="41">
        <v>70.5</v>
      </c>
      <c r="K6" s="126"/>
    </row>
    <row r="7" spans="2:11" ht="15" customHeight="1">
      <c r="B7" s="205"/>
      <c r="C7" s="205"/>
      <c r="D7" s="16" t="s">
        <v>33</v>
      </c>
      <c r="E7" s="196"/>
      <c r="F7" s="1">
        <v>20</v>
      </c>
      <c r="G7" s="41">
        <v>1.32</v>
      </c>
      <c r="H7" s="41">
        <v>0.24</v>
      </c>
      <c r="I7" s="41">
        <v>7.920000000000001</v>
      </c>
      <c r="J7" s="41">
        <v>39.6</v>
      </c>
      <c r="K7" s="126"/>
    </row>
    <row r="8" spans="2:11" ht="15.75">
      <c r="B8" s="205"/>
      <c r="C8" s="205"/>
      <c r="D8" s="48" t="s">
        <v>15</v>
      </c>
      <c r="E8" s="197"/>
      <c r="F8" s="9">
        <v>500</v>
      </c>
      <c r="G8" s="13">
        <v>20.13</v>
      </c>
      <c r="H8" s="13">
        <v>20.72</v>
      </c>
      <c r="I8" s="13">
        <v>81.73</v>
      </c>
      <c r="J8" s="13">
        <v>605.42</v>
      </c>
      <c r="K8" s="76">
        <v>0.25</v>
      </c>
    </row>
    <row r="9" spans="2:11" ht="15" customHeight="1">
      <c r="B9" s="205"/>
      <c r="C9" s="205"/>
      <c r="D9" s="126"/>
      <c r="E9" s="74"/>
      <c r="F9" s="126"/>
      <c r="G9" s="126"/>
      <c r="H9" s="126"/>
      <c r="I9" s="126"/>
      <c r="J9" s="126"/>
      <c r="K9" s="75"/>
    </row>
    <row r="10" spans="2:11" ht="15" customHeight="1">
      <c r="B10" s="205"/>
      <c r="C10" s="205"/>
      <c r="D10" s="16" t="s">
        <v>51</v>
      </c>
      <c r="E10" s="195" t="s">
        <v>105</v>
      </c>
      <c r="F10" s="3" t="s">
        <v>83</v>
      </c>
      <c r="G10" s="41">
        <v>2.63</v>
      </c>
      <c r="H10" s="41">
        <v>2.66</v>
      </c>
      <c r="I10" s="41">
        <v>0</v>
      </c>
      <c r="J10" s="41">
        <v>34.333333333333336</v>
      </c>
      <c r="K10" s="75"/>
    </row>
    <row r="11" spans="2:11" ht="15" customHeight="1">
      <c r="B11" s="205"/>
      <c r="C11" s="205"/>
      <c r="D11" s="216" t="s">
        <v>180</v>
      </c>
      <c r="E11" s="196"/>
      <c r="F11" s="117">
        <v>90</v>
      </c>
      <c r="G11" s="39">
        <v>9.41</v>
      </c>
      <c r="H11" s="39">
        <v>9.93</v>
      </c>
      <c r="I11" s="39">
        <v>8.1</v>
      </c>
      <c r="J11" s="39">
        <v>199.57</v>
      </c>
      <c r="K11" s="75"/>
    </row>
    <row r="12" spans="2:11" ht="15" customHeight="1">
      <c r="B12" s="205"/>
      <c r="C12" s="205"/>
      <c r="D12" s="216" t="s">
        <v>179</v>
      </c>
      <c r="E12" s="196"/>
      <c r="F12" s="117">
        <v>100</v>
      </c>
      <c r="G12" s="39">
        <v>10.8</v>
      </c>
      <c r="H12" s="39">
        <v>13.84</v>
      </c>
      <c r="I12" s="39">
        <v>0.36</v>
      </c>
      <c r="J12" s="39">
        <v>201.12</v>
      </c>
      <c r="K12" s="75"/>
    </row>
    <row r="13" spans="2:11" ht="28.5">
      <c r="B13" s="205"/>
      <c r="C13" s="205"/>
      <c r="D13" s="7" t="s">
        <v>87</v>
      </c>
      <c r="E13" s="196"/>
      <c r="F13" s="116" t="s">
        <v>18</v>
      </c>
      <c r="G13" s="41">
        <v>2.33</v>
      </c>
      <c r="H13" s="41">
        <v>2.94</v>
      </c>
      <c r="I13" s="41">
        <v>38.92</v>
      </c>
      <c r="J13" s="41">
        <v>178.5</v>
      </c>
      <c r="K13" s="75"/>
    </row>
    <row r="14" spans="2:11" ht="15" customHeight="1">
      <c r="B14" s="205"/>
      <c r="C14" s="205"/>
      <c r="D14" s="121" t="s">
        <v>178</v>
      </c>
      <c r="E14" s="196"/>
      <c r="F14" s="2" t="s">
        <v>162</v>
      </c>
      <c r="G14" s="41">
        <v>0.13</v>
      </c>
      <c r="H14" s="41">
        <v>0.02</v>
      </c>
      <c r="I14" s="41">
        <v>10.2</v>
      </c>
      <c r="J14" s="41">
        <v>42</v>
      </c>
      <c r="K14" s="75"/>
    </row>
    <row r="15" spans="2:11" ht="15" customHeight="1">
      <c r="B15" s="205"/>
      <c r="C15" s="205"/>
      <c r="D15" s="122" t="s">
        <v>32</v>
      </c>
      <c r="E15" s="196"/>
      <c r="F15" s="17">
        <v>30</v>
      </c>
      <c r="G15" s="23">
        <v>2.28</v>
      </c>
      <c r="H15" s="23">
        <v>0.23999999999999996</v>
      </c>
      <c r="I15" s="23">
        <v>14.759999999999998</v>
      </c>
      <c r="J15" s="24">
        <v>70.5</v>
      </c>
      <c r="K15" s="75"/>
    </row>
    <row r="16" spans="2:11" ht="15" customHeight="1">
      <c r="B16" s="205"/>
      <c r="C16" s="205"/>
      <c r="D16" s="16" t="s">
        <v>33</v>
      </c>
      <c r="E16" s="196"/>
      <c r="F16" s="1">
        <v>40</v>
      </c>
      <c r="G16" s="41">
        <v>2.04</v>
      </c>
      <c r="H16" s="41">
        <v>0.48</v>
      </c>
      <c r="I16" s="41">
        <v>15.840000000000002</v>
      </c>
      <c r="J16" s="41">
        <v>79.2</v>
      </c>
      <c r="K16" s="75"/>
    </row>
    <row r="17" spans="2:11" ht="15.75">
      <c r="B17" s="205"/>
      <c r="C17" s="205"/>
      <c r="D17" s="48" t="s">
        <v>181</v>
      </c>
      <c r="E17" s="196"/>
      <c r="F17" s="118">
        <v>525</v>
      </c>
      <c r="G17" s="26">
        <f>G10+G11+G13+G14+G15+G16</f>
        <v>18.82</v>
      </c>
      <c r="H17" s="26">
        <f>H10+H10+H11+H13+H14+H15+H16</f>
        <v>18.93</v>
      </c>
      <c r="I17" s="26">
        <f>I10+I11+I13+I14+I15+I16</f>
        <v>87.82</v>
      </c>
      <c r="J17" s="26">
        <f>J10+J11+J13+J14+J15+J16</f>
        <v>604.1033333333334</v>
      </c>
      <c r="K17" s="76">
        <v>0.25</v>
      </c>
    </row>
    <row r="18" spans="2:11" ht="15.75">
      <c r="B18" s="206"/>
      <c r="C18" s="206"/>
      <c r="D18" s="19" t="s">
        <v>182</v>
      </c>
      <c r="E18" s="197"/>
      <c r="F18" s="20">
        <v>535</v>
      </c>
      <c r="G18" s="26">
        <f>G10+G12+G13+G14+G15+G16</f>
        <v>20.21</v>
      </c>
      <c r="H18" s="26">
        <f>H10+H12+H13+H14+H15+H16</f>
        <v>20.18</v>
      </c>
      <c r="I18" s="26">
        <f>I10+I12+I13+I14+I15+I16</f>
        <v>80.08000000000001</v>
      </c>
      <c r="J18" s="26">
        <f>J10+J12+J13+J14+J15+J16</f>
        <v>605.6533333333334</v>
      </c>
      <c r="K18" s="76">
        <v>0.25</v>
      </c>
    </row>
    <row r="19" spans="2:11" ht="15"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2:10" ht="28.5" customHeight="1">
      <c r="B20" s="201" t="s">
        <v>108</v>
      </c>
      <c r="C20" s="204" t="s">
        <v>134</v>
      </c>
      <c r="D20" s="121" t="s">
        <v>93</v>
      </c>
      <c r="E20" s="195" t="s">
        <v>103</v>
      </c>
      <c r="F20" s="3">
        <v>50</v>
      </c>
      <c r="G20" s="10">
        <v>6.27</v>
      </c>
      <c r="H20" s="10">
        <v>7.855</v>
      </c>
      <c r="I20" s="10">
        <v>14.83</v>
      </c>
      <c r="J20" s="12">
        <v>155</v>
      </c>
    </row>
    <row r="21" spans="2:10" ht="15" customHeight="1">
      <c r="B21" s="202"/>
      <c r="C21" s="205"/>
      <c r="D21" s="121" t="s">
        <v>149</v>
      </c>
      <c r="E21" s="196"/>
      <c r="F21" s="3" t="s">
        <v>89</v>
      </c>
      <c r="G21" s="41">
        <v>13.33</v>
      </c>
      <c r="H21" s="41">
        <v>16.275</v>
      </c>
      <c r="I21" s="41">
        <v>43.58</v>
      </c>
      <c r="J21" s="41">
        <v>346.67</v>
      </c>
    </row>
    <row r="22" spans="2:10" ht="15" customHeight="1">
      <c r="B22" s="202"/>
      <c r="C22" s="205"/>
      <c r="D22" s="121" t="s">
        <v>161</v>
      </c>
      <c r="E22" s="196"/>
      <c r="F22" s="2" t="s">
        <v>162</v>
      </c>
      <c r="G22" s="41">
        <v>0.09</v>
      </c>
      <c r="H22" s="41">
        <v>0.02</v>
      </c>
      <c r="I22" s="41">
        <v>11.91</v>
      </c>
      <c r="J22" s="41">
        <v>48.15</v>
      </c>
    </row>
    <row r="23" spans="2:10" ht="15" customHeight="1">
      <c r="B23" s="202"/>
      <c r="C23" s="205"/>
      <c r="D23" s="121" t="s">
        <v>32</v>
      </c>
      <c r="E23" s="196"/>
      <c r="F23" s="2">
        <v>30</v>
      </c>
      <c r="G23" s="11">
        <v>2.28</v>
      </c>
      <c r="H23" s="11">
        <v>0.23999999999999996</v>
      </c>
      <c r="I23" s="10">
        <v>14.759999999999998</v>
      </c>
      <c r="J23" s="12">
        <v>70.5</v>
      </c>
    </row>
    <row r="24" spans="2:10" ht="15" customHeight="1">
      <c r="B24" s="202"/>
      <c r="C24" s="205"/>
      <c r="D24" s="122" t="s">
        <v>33</v>
      </c>
      <c r="E24" s="196"/>
      <c r="F24" s="1">
        <v>20</v>
      </c>
      <c r="G24" s="10">
        <v>1.32</v>
      </c>
      <c r="H24" s="10">
        <v>0.24</v>
      </c>
      <c r="I24" s="10">
        <v>7.920000000000001</v>
      </c>
      <c r="J24" s="12">
        <v>39.6</v>
      </c>
    </row>
    <row r="25" spans="2:11" ht="15.75">
      <c r="B25" s="202"/>
      <c r="C25" s="205"/>
      <c r="D25" s="152" t="s">
        <v>15</v>
      </c>
      <c r="E25" s="197"/>
      <c r="F25" s="9">
        <v>550</v>
      </c>
      <c r="G25" s="13">
        <v>23.290000000000003</v>
      </c>
      <c r="H25" s="13">
        <v>24.15</v>
      </c>
      <c r="I25" s="13">
        <v>92.99999999999999</v>
      </c>
      <c r="J25" s="13">
        <v>659.9200000000001</v>
      </c>
      <c r="K25" s="76">
        <v>0.25</v>
      </c>
    </row>
    <row r="26" spans="2:10" ht="15.75">
      <c r="B26" s="202"/>
      <c r="C26" s="205"/>
      <c r="D26" s="199"/>
      <c r="E26" s="200"/>
      <c r="F26" s="200"/>
      <c r="G26" s="200"/>
      <c r="H26" s="200"/>
      <c r="I26" s="200"/>
      <c r="J26" s="200"/>
    </row>
    <row r="27" spans="2:10" ht="15" customHeight="1">
      <c r="B27" s="202"/>
      <c r="C27" s="205"/>
      <c r="D27" s="16" t="s">
        <v>51</v>
      </c>
      <c r="E27" s="195" t="s">
        <v>105</v>
      </c>
      <c r="F27" s="3" t="s">
        <v>83</v>
      </c>
      <c r="G27" s="41">
        <v>2.63</v>
      </c>
      <c r="H27" s="41">
        <v>2.66</v>
      </c>
      <c r="I27" s="41">
        <v>0</v>
      </c>
      <c r="J27" s="41">
        <v>34.333333333333336</v>
      </c>
    </row>
    <row r="28" spans="2:10" ht="15" customHeight="1">
      <c r="B28" s="202"/>
      <c r="C28" s="205"/>
      <c r="D28" s="216" t="s">
        <v>180</v>
      </c>
      <c r="E28" s="196"/>
      <c r="F28" s="117">
        <v>100</v>
      </c>
      <c r="G28" s="39">
        <v>10.45</v>
      </c>
      <c r="H28" s="39">
        <v>11.03</v>
      </c>
      <c r="I28" s="39">
        <v>0.4</v>
      </c>
      <c r="J28" s="39">
        <v>221.74</v>
      </c>
    </row>
    <row r="29" spans="2:10" ht="15" customHeight="1">
      <c r="B29" s="202"/>
      <c r="C29" s="205"/>
      <c r="D29" s="216" t="s">
        <v>179</v>
      </c>
      <c r="E29" s="196"/>
      <c r="F29" s="117">
        <v>100</v>
      </c>
      <c r="G29" s="39">
        <v>10.8</v>
      </c>
      <c r="H29" s="39">
        <v>13.84</v>
      </c>
      <c r="I29" s="39">
        <v>0.36</v>
      </c>
      <c r="J29" s="39">
        <v>201.12</v>
      </c>
    </row>
    <row r="30" spans="2:10" ht="15" customHeight="1">
      <c r="B30" s="202"/>
      <c r="C30" s="205"/>
      <c r="D30" s="121" t="s">
        <v>72</v>
      </c>
      <c r="E30" s="196"/>
      <c r="F30" s="2" t="s">
        <v>135</v>
      </c>
      <c r="G30" s="41">
        <v>5.79</v>
      </c>
      <c r="H30" s="41">
        <v>6.948</v>
      </c>
      <c r="I30" s="41">
        <v>56.75</v>
      </c>
      <c r="J30" s="41">
        <v>246.4</v>
      </c>
    </row>
    <row r="31" spans="2:10" ht="15" customHeight="1">
      <c r="B31" s="202"/>
      <c r="C31" s="205"/>
      <c r="D31" s="121" t="s">
        <v>178</v>
      </c>
      <c r="E31" s="196"/>
      <c r="F31" s="2" t="s">
        <v>162</v>
      </c>
      <c r="G31" s="11">
        <v>0.09</v>
      </c>
      <c r="H31" s="11">
        <v>0.02</v>
      </c>
      <c r="I31" s="10">
        <v>11.91</v>
      </c>
      <c r="J31" s="12">
        <v>48.15</v>
      </c>
    </row>
    <row r="32" spans="2:10" ht="15" customHeight="1">
      <c r="B32" s="202"/>
      <c r="C32" s="205"/>
      <c r="D32" s="122" t="s">
        <v>32</v>
      </c>
      <c r="E32" s="196"/>
      <c r="F32" s="17">
        <v>30</v>
      </c>
      <c r="G32" s="23">
        <v>2.28</v>
      </c>
      <c r="H32" s="23">
        <v>0.23999999999999996</v>
      </c>
      <c r="I32" s="23">
        <v>14.759999999999998</v>
      </c>
      <c r="J32" s="24">
        <v>70.5</v>
      </c>
    </row>
    <row r="33" spans="2:10" ht="15" customHeight="1">
      <c r="B33" s="202"/>
      <c r="C33" s="205"/>
      <c r="D33" s="16" t="s">
        <v>33</v>
      </c>
      <c r="E33" s="196"/>
      <c r="F33" s="17">
        <v>30</v>
      </c>
      <c r="G33" s="23">
        <v>1.98</v>
      </c>
      <c r="H33" s="23">
        <v>0.36</v>
      </c>
      <c r="I33" s="23">
        <v>11.88</v>
      </c>
      <c r="J33" s="23">
        <v>59.400000000000006</v>
      </c>
    </row>
    <row r="34" spans="2:11" ht="15.75">
      <c r="B34" s="202"/>
      <c r="C34" s="205"/>
      <c r="D34" s="48" t="s">
        <v>181</v>
      </c>
      <c r="E34" s="196"/>
      <c r="F34" s="154">
        <v>595</v>
      </c>
      <c r="G34" s="153">
        <f>G27+G28+G30+G31+G32+G33</f>
        <v>23.22</v>
      </c>
      <c r="H34" s="153">
        <f>H27+H28+H30+H31+H32+H32+H33+H33</f>
        <v>21.857999999999993</v>
      </c>
      <c r="I34" s="153">
        <f>I27+I28+I30+I31+I32+I33</f>
        <v>95.69999999999999</v>
      </c>
      <c r="J34" s="153">
        <f>J27+J28+J30+J31+J32+J33</f>
        <v>680.5233333333333</v>
      </c>
      <c r="K34" s="76">
        <v>0.25</v>
      </c>
    </row>
    <row r="35" spans="2:11" ht="15.75">
      <c r="B35" s="203"/>
      <c r="C35" s="206"/>
      <c r="D35" s="19" t="s">
        <v>182</v>
      </c>
      <c r="E35" s="197"/>
      <c r="F35" s="154">
        <v>595</v>
      </c>
      <c r="G35" s="218">
        <f>G27+G29+G30+G31+G32+G33</f>
        <v>23.57</v>
      </c>
      <c r="H35" s="218">
        <f>H27+H29+H30+H31+H32+H33</f>
        <v>24.067999999999998</v>
      </c>
      <c r="I35" s="218">
        <f>I27+I29+I30+I31+I32+I33</f>
        <v>95.66</v>
      </c>
      <c r="J35" s="218">
        <f>J27+J29+J30+J31+J32+J33</f>
        <v>659.9033333333333</v>
      </c>
      <c r="K35" s="76">
        <v>0.25</v>
      </c>
    </row>
  </sheetData>
  <sheetProtection/>
  <mergeCells count="9">
    <mergeCell ref="C3:C18"/>
    <mergeCell ref="E10:E18"/>
    <mergeCell ref="E27:E35"/>
    <mergeCell ref="C20:C35"/>
    <mergeCell ref="B20:B35"/>
    <mergeCell ref="E3:E8"/>
    <mergeCell ref="E20:E25"/>
    <mergeCell ref="D26:J26"/>
    <mergeCell ref="B3:B1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80" zoomScaleNormal="80" zoomScalePageLayoutView="0" workbookViewId="0" topLeftCell="A28">
      <selection activeCell="M46" sqref="M46"/>
    </sheetView>
  </sheetViews>
  <sheetFormatPr defaultColWidth="9.140625" defaultRowHeight="15"/>
  <cols>
    <col min="1" max="1" width="24.57421875" style="226" customWidth="1"/>
    <col min="2" max="2" width="9.57421875" style="226" bestFit="1" customWidth="1"/>
    <col min="3" max="3" width="10.57421875" style="226" customWidth="1"/>
    <col min="4" max="4" width="24.00390625" style="226" customWidth="1"/>
    <col min="5" max="6" width="9.57421875" style="226" bestFit="1" customWidth="1"/>
    <col min="7" max="7" width="26.140625" style="226" customWidth="1"/>
    <col min="8" max="9" width="9.57421875" style="226" bestFit="1" customWidth="1"/>
    <col min="10" max="10" width="21.00390625" style="226" customWidth="1"/>
    <col min="11" max="12" width="9.57421875" style="226" bestFit="1" customWidth="1"/>
    <col min="13" max="13" width="22.421875" style="226" customWidth="1"/>
    <col min="14" max="15" width="9.57421875" style="226" bestFit="1" customWidth="1"/>
    <col min="16" max="16" width="25.00390625" style="226" customWidth="1"/>
    <col min="17" max="20" width="9.57421875" style="226" bestFit="1" customWidth="1"/>
    <col min="21" max="16384" width="9.140625" style="226" customWidth="1"/>
  </cols>
  <sheetData>
    <row r="1" spans="1:18" ht="18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76"/>
    </row>
    <row r="2" spans="1:18" ht="18">
      <c r="A2" s="185"/>
      <c r="B2" s="185"/>
      <c r="C2" s="185"/>
      <c r="D2" s="185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8">
      <c r="A3" s="207" t="s">
        <v>110</v>
      </c>
      <c r="B3" s="207"/>
      <c r="C3" s="207"/>
      <c r="D3" s="207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15.75">
      <c r="A4" s="208" t="s">
        <v>27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18" ht="15">
      <c r="A5" s="209" t="s">
        <v>14</v>
      </c>
      <c r="B5" s="210"/>
      <c r="C5" s="211"/>
      <c r="D5" s="209" t="s">
        <v>16</v>
      </c>
      <c r="E5" s="210"/>
      <c r="F5" s="211"/>
      <c r="G5" s="209" t="s">
        <v>17</v>
      </c>
      <c r="H5" s="210"/>
      <c r="I5" s="211"/>
      <c r="J5" s="209" t="s">
        <v>19</v>
      </c>
      <c r="K5" s="210"/>
      <c r="L5" s="211"/>
      <c r="M5" s="209" t="s">
        <v>20</v>
      </c>
      <c r="N5" s="210"/>
      <c r="O5" s="211"/>
      <c r="P5" s="212" t="s">
        <v>21</v>
      </c>
      <c r="Q5" s="212"/>
      <c r="R5" s="212"/>
    </row>
    <row r="6" spans="1:18" ht="15">
      <c r="A6" s="127" t="s">
        <v>0</v>
      </c>
      <c r="B6" s="213" t="s">
        <v>28</v>
      </c>
      <c r="C6" s="214"/>
      <c r="D6" s="128" t="s">
        <v>0</v>
      </c>
      <c r="E6" s="213" t="s">
        <v>28</v>
      </c>
      <c r="F6" s="214"/>
      <c r="G6" s="127" t="s">
        <v>0</v>
      </c>
      <c r="H6" s="213" t="s">
        <v>28</v>
      </c>
      <c r="I6" s="214"/>
      <c r="J6" s="127" t="s">
        <v>0</v>
      </c>
      <c r="K6" s="213" t="s">
        <v>28</v>
      </c>
      <c r="L6" s="214"/>
      <c r="M6" s="127" t="s">
        <v>0</v>
      </c>
      <c r="N6" s="213" t="s">
        <v>28</v>
      </c>
      <c r="O6" s="214"/>
      <c r="P6" s="127" t="s">
        <v>0</v>
      </c>
      <c r="Q6" s="213" t="s">
        <v>28</v>
      </c>
      <c r="R6" s="214"/>
    </row>
    <row r="7" spans="1:18" ht="25.5">
      <c r="A7" s="129"/>
      <c r="B7" s="130" t="s">
        <v>111</v>
      </c>
      <c r="C7" s="129" t="s">
        <v>112</v>
      </c>
      <c r="D7" s="128"/>
      <c r="E7" s="130" t="s">
        <v>111</v>
      </c>
      <c r="F7" s="129" t="s">
        <v>112</v>
      </c>
      <c r="G7" s="129"/>
      <c r="H7" s="130" t="s">
        <v>111</v>
      </c>
      <c r="I7" s="129" t="s">
        <v>112</v>
      </c>
      <c r="J7" s="129"/>
      <c r="K7" s="130" t="s">
        <v>111</v>
      </c>
      <c r="L7" s="129" t="s">
        <v>112</v>
      </c>
      <c r="M7" s="129"/>
      <c r="N7" s="130" t="s">
        <v>111</v>
      </c>
      <c r="O7" s="129" t="s">
        <v>112</v>
      </c>
      <c r="P7" s="129"/>
      <c r="Q7" s="130" t="s">
        <v>111</v>
      </c>
      <c r="R7" s="131" t="s">
        <v>112</v>
      </c>
    </row>
    <row r="8" spans="1:18" ht="30">
      <c r="A8" s="132"/>
      <c r="B8" s="133"/>
      <c r="C8" s="133"/>
      <c r="D8" s="46"/>
      <c r="E8" s="134"/>
      <c r="F8" s="134"/>
      <c r="G8" s="135"/>
      <c r="H8" s="136"/>
      <c r="I8" s="136"/>
      <c r="J8" s="227"/>
      <c r="K8" s="228"/>
      <c r="L8" s="229"/>
      <c r="M8" s="46"/>
      <c r="N8" s="134"/>
      <c r="O8" s="134"/>
      <c r="P8" s="46" t="s">
        <v>35</v>
      </c>
      <c r="Q8" s="134">
        <v>100</v>
      </c>
      <c r="R8" s="230">
        <v>100</v>
      </c>
    </row>
    <row r="9" spans="1:18" ht="60">
      <c r="A9" s="46" t="s">
        <v>183</v>
      </c>
      <c r="B9" s="134">
        <v>60</v>
      </c>
      <c r="C9" s="134">
        <v>30</v>
      </c>
      <c r="D9" s="227" t="s">
        <v>51</v>
      </c>
      <c r="E9" s="230">
        <v>10</v>
      </c>
      <c r="F9" s="231">
        <v>10</v>
      </c>
      <c r="G9" s="46" t="s">
        <v>185</v>
      </c>
      <c r="H9" s="134">
        <v>100</v>
      </c>
      <c r="I9" s="134"/>
      <c r="J9" s="227" t="s">
        <v>141</v>
      </c>
      <c r="K9" s="228">
        <v>60</v>
      </c>
      <c r="L9" s="229">
        <v>100</v>
      </c>
      <c r="M9" s="46" t="s">
        <v>75</v>
      </c>
      <c r="N9" s="134">
        <v>60</v>
      </c>
      <c r="O9" s="134">
        <v>100</v>
      </c>
      <c r="P9" s="46" t="s">
        <v>51</v>
      </c>
      <c r="Q9" s="134">
        <v>10</v>
      </c>
      <c r="R9" s="134">
        <v>10</v>
      </c>
    </row>
    <row r="10" spans="1:18" ht="67.5" customHeight="1">
      <c r="A10" s="46" t="s">
        <v>113</v>
      </c>
      <c r="B10" s="137">
        <v>90</v>
      </c>
      <c r="C10" s="137">
        <v>100</v>
      </c>
      <c r="D10" s="46" t="s">
        <v>67</v>
      </c>
      <c r="E10" s="134">
        <v>90</v>
      </c>
      <c r="F10" s="134">
        <v>100</v>
      </c>
      <c r="G10" s="46" t="s">
        <v>142</v>
      </c>
      <c r="H10" s="137" t="s">
        <v>143</v>
      </c>
      <c r="I10" s="137" t="s">
        <v>143</v>
      </c>
      <c r="J10" s="46" t="s">
        <v>123</v>
      </c>
      <c r="K10" s="138" t="s">
        <v>25</v>
      </c>
      <c r="L10" s="138" t="s">
        <v>25</v>
      </c>
      <c r="M10" s="46" t="s">
        <v>145</v>
      </c>
      <c r="N10" s="138">
        <v>90</v>
      </c>
      <c r="O10" s="138">
        <v>100</v>
      </c>
      <c r="P10" s="46" t="s">
        <v>146</v>
      </c>
      <c r="Q10" s="138" t="s">
        <v>147</v>
      </c>
      <c r="R10" s="138" t="s">
        <v>148</v>
      </c>
    </row>
    <row r="11" spans="1:18" ht="30">
      <c r="A11" s="150" t="s">
        <v>136</v>
      </c>
      <c r="B11" s="151" t="s">
        <v>29</v>
      </c>
      <c r="C11" s="151" t="s">
        <v>29</v>
      </c>
      <c r="D11" s="46"/>
      <c r="E11" s="134"/>
      <c r="F11" s="134"/>
      <c r="G11" s="46"/>
      <c r="H11" s="137"/>
      <c r="I11" s="137"/>
      <c r="M11" s="46"/>
      <c r="N11" s="138"/>
      <c r="O11" s="138"/>
      <c r="P11" s="46"/>
      <c r="Q11" s="138"/>
      <c r="R11" s="138"/>
    </row>
    <row r="12" spans="1:18" ht="75">
      <c r="A12" s="46" t="s">
        <v>114</v>
      </c>
      <c r="B12" s="138" t="s">
        <v>18</v>
      </c>
      <c r="C12" s="138" t="s">
        <v>22</v>
      </c>
      <c r="D12" s="232" t="s">
        <v>41</v>
      </c>
      <c r="E12" s="233" t="s">
        <v>18</v>
      </c>
      <c r="F12" s="233" t="s">
        <v>125</v>
      </c>
      <c r="G12" s="46" t="s">
        <v>139</v>
      </c>
      <c r="H12" s="138" t="s">
        <v>18</v>
      </c>
      <c r="I12" s="138">
        <v>180</v>
      </c>
      <c r="J12" s="46" t="s">
        <v>45</v>
      </c>
      <c r="K12" s="138" t="s">
        <v>18</v>
      </c>
      <c r="L12" s="138" t="s">
        <v>125</v>
      </c>
      <c r="M12" s="46" t="s">
        <v>144</v>
      </c>
      <c r="N12" s="138" t="s">
        <v>18</v>
      </c>
      <c r="O12" s="138" t="s">
        <v>22</v>
      </c>
      <c r="P12" s="46"/>
      <c r="Q12" s="138"/>
      <c r="R12" s="138"/>
    </row>
    <row r="13" spans="1:18" ht="45">
      <c r="A13" s="227" t="s">
        <v>187</v>
      </c>
      <c r="B13" s="234">
        <v>200</v>
      </c>
      <c r="C13" s="234">
        <v>200</v>
      </c>
      <c r="D13" s="46" t="s">
        <v>116</v>
      </c>
      <c r="E13" s="138" t="s">
        <v>77</v>
      </c>
      <c r="F13" s="138" t="s">
        <v>77</v>
      </c>
      <c r="G13" s="227" t="s">
        <v>30</v>
      </c>
      <c r="H13" s="230" t="s">
        <v>76</v>
      </c>
      <c r="I13" s="230" t="s">
        <v>76</v>
      </c>
      <c r="J13" s="46" t="s">
        <v>188</v>
      </c>
      <c r="K13" s="138">
        <v>200</v>
      </c>
      <c r="L13" s="138">
        <v>200</v>
      </c>
      <c r="M13" s="46" t="s">
        <v>161</v>
      </c>
      <c r="N13" s="138" t="s">
        <v>162</v>
      </c>
      <c r="O13" s="138" t="s">
        <v>162</v>
      </c>
      <c r="P13" s="227" t="s">
        <v>30</v>
      </c>
      <c r="Q13" s="230" t="s">
        <v>76</v>
      </c>
      <c r="R13" s="230" t="s">
        <v>76</v>
      </c>
    </row>
    <row r="14" spans="1:18" ht="15">
      <c r="A14" s="46" t="s">
        <v>32</v>
      </c>
      <c r="B14" s="134">
        <v>30</v>
      </c>
      <c r="C14" s="134">
        <v>30</v>
      </c>
      <c r="D14" s="46" t="s">
        <v>32</v>
      </c>
      <c r="E14" s="134">
        <v>25</v>
      </c>
      <c r="F14" s="134">
        <v>20</v>
      </c>
      <c r="G14" s="46" t="s">
        <v>32</v>
      </c>
      <c r="H14" s="134">
        <v>30</v>
      </c>
      <c r="I14" s="134">
        <v>40</v>
      </c>
      <c r="J14" s="46" t="s">
        <v>32</v>
      </c>
      <c r="K14" s="134">
        <v>30</v>
      </c>
      <c r="L14" s="134">
        <v>20</v>
      </c>
      <c r="M14" s="46" t="s">
        <v>32</v>
      </c>
      <c r="N14" s="134">
        <v>30</v>
      </c>
      <c r="O14" s="134">
        <v>20</v>
      </c>
      <c r="P14" s="46" t="s">
        <v>32</v>
      </c>
      <c r="Q14" s="134">
        <v>40</v>
      </c>
      <c r="R14" s="134">
        <v>40</v>
      </c>
    </row>
    <row r="15" spans="1:18" ht="15">
      <c r="A15" s="46" t="s">
        <v>33</v>
      </c>
      <c r="B15" s="134">
        <v>25</v>
      </c>
      <c r="C15" s="134">
        <v>35</v>
      </c>
      <c r="D15" s="46" t="s">
        <v>33</v>
      </c>
      <c r="E15" s="134">
        <v>20</v>
      </c>
      <c r="F15" s="134">
        <v>40</v>
      </c>
      <c r="G15" s="46" t="s">
        <v>33</v>
      </c>
      <c r="H15" s="134">
        <v>20</v>
      </c>
      <c r="I15" s="134">
        <v>40</v>
      </c>
      <c r="J15" s="46" t="s">
        <v>33</v>
      </c>
      <c r="K15" s="134">
        <v>20</v>
      </c>
      <c r="L15" s="134">
        <v>20</v>
      </c>
      <c r="M15" s="46" t="s">
        <v>33</v>
      </c>
      <c r="N15" s="134">
        <v>20</v>
      </c>
      <c r="O15" s="134">
        <v>30</v>
      </c>
      <c r="P15" s="46"/>
      <c r="Q15" s="134"/>
      <c r="R15" s="134"/>
    </row>
    <row r="16" spans="1:18" ht="15.75">
      <c r="A16" s="8" t="s">
        <v>15</v>
      </c>
      <c r="B16" s="9">
        <v>560</v>
      </c>
      <c r="C16" s="9">
        <v>580</v>
      </c>
      <c r="D16" s="8" t="s">
        <v>15</v>
      </c>
      <c r="E16" s="9">
        <v>500</v>
      </c>
      <c r="F16" s="9">
        <v>553</v>
      </c>
      <c r="G16" s="8" t="s">
        <v>15</v>
      </c>
      <c r="H16" s="9">
        <v>615</v>
      </c>
      <c r="I16" s="9">
        <v>570</v>
      </c>
      <c r="J16" s="8" t="s">
        <v>15</v>
      </c>
      <c r="K16" s="9">
        <v>565</v>
      </c>
      <c r="L16" s="9">
        <v>623</v>
      </c>
      <c r="M16" s="8" t="s">
        <v>15</v>
      </c>
      <c r="N16" s="9">
        <v>555</v>
      </c>
      <c r="O16" s="139">
        <v>635</v>
      </c>
      <c r="P16" s="140" t="s">
        <v>15</v>
      </c>
      <c r="Q16" s="9">
        <v>525</v>
      </c>
      <c r="R16" s="9">
        <v>550</v>
      </c>
    </row>
    <row r="17" spans="1:18" ht="15.75">
      <c r="A17" s="140"/>
      <c r="B17" s="9"/>
      <c r="C17" s="9"/>
      <c r="D17" s="8"/>
      <c r="E17" s="9"/>
      <c r="F17" s="9"/>
      <c r="G17" s="8"/>
      <c r="H17" s="9"/>
      <c r="I17" s="9"/>
      <c r="J17" s="8"/>
      <c r="K17" s="9"/>
      <c r="L17" s="9"/>
      <c r="M17" s="8"/>
      <c r="N17" s="9"/>
      <c r="O17" s="139"/>
      <c r="P17" s="140"/>
      <c r="Q17" s="9"/>
      <c r="R17" s="9"/>
    </row>
    <row r="18" spans="1:20" ht="15.75">
      <c r="A18" s="141" t="s">
        <v>99</v>
      </c>
      <c r="B18" s="148">
        <v>18.623</v>
      </c>
      <c r="C18" s="148">
        <v>23.57</v>
      </c>
      <c r="D18" s="141"/>
      <c r="E18" s="148">
        <v>20.19</v>
      </c>
      <c r="F18" s="148">
        <v>22.83</v>
      </c>
      <c r="G18" s="149"/>
      <c r="H18" s="148">
        <v>19.37</v>
      </c>
      <c r="I18" s="148">
        <v>23.2</v>
      </c>
      <c r="J18" s="149"/>
      <c r="K18" s="148">
        <v>14.63</v>
      </c>
      <c r="L18" s="148">
        <v>18.13</v>
      </c>
      <c r="M18" s="149"/>
      <c r="N18" s="148">
        <v>18.32</v>
      </c>
      <c r="O18" s="148">
        <v>21.91</v>
      </c>
      <c r="P18" s="149"/>
      <c r="Q18" s="148">
        <v>19.58</v>
      </c>
      <c r="R18" s="148">
        <v>22.03</v>
      </c>
      <c r="S18" s="243">
        <f>B18+E18+H18+K18+N18+Q18</f>
        <v>110.71300000000001</v>
      </c>
      <c r="T18" s="243">
        <f>C18+F18+I18+L18+O18+R18</f>
        <v>131.67</v>
      </c>
    </row>
    <row r="19" spans="1:20" ht="15.75">
      <c r="A19" s="141" t="s">
        <v>100</v>
      </c>
      <c r="B19" s="148">
        <v>18.77</v>
      </c>
      <c r="C19" s="148">
        <v>21.92</v>
      </c>
      <c r="D19" s="141"/>
      <c r="E19" s="148">
        <v>19</v>
      </c>
      <c r="F19" s="148">
        <v>23.54</v>
      </c>
      <c r="G19" s="149"/>
      <c r="H19" s="148">
        <v>19.54</v>
      </c>
      <c r="I19" s="148">
        <v>22.31</v>
      </c>
      <c r="J19" s="149"/>
      <c r="K19" s="148">
        <v>16.6</v>
      </c>
      <c r="L19" s="148">
        <v>18.56</v>
      </c>
      <c r="M19" s="149"/>
      <c r="N19" s="148">
        <v>19.35</v>
      </c>
      <c r="O19" s="148">
        <v>22.24</v>
      </c>
      <c r="P19" s="149"/>
      <c r="Q19" s="148">
        <v>19.24</v>
      </c>
      <c r="R19" s="148">
        <v>22.56</v>
      </c>
      <c r="S19" s="243">
        <f>B19+E19+H19+K19+N19+Q19</f>
        <v>112.49999999999999</v>
      </c>
      <c r="T19" s="243">
        <f>C19+F19+I19+L19+O19+R19</f>
        <v>131.13</v>
      </c>
    </row>
    <row r="20" spans="1:20" ht="15.75">
      <c r="A20" s="175" t="s">
        <v>101</v>
      </c>
      <c r="B20" s="148">
        <v>83.14</v>
      </c>
      <c r="C20" s="148">
        <v>99.58</v>
      </c>
      <c r="D20" s="175"/>
      <c r="E20" s="148">
        <v>87.9</v>
      </c>
      <c r="F20" s="148">
        <v>99.49</v>
      </c>
      <c r="G20" s="149"/>
      <c r="H20" s="148">
        <v>80.73</v>
      </c>
      <c r="I20" s="148">
        <v>91.24</v>
      </c>
      <c r="J20" s="149"/>
      <c r="K20" s="148">
        <v>68.65</v>
      </c>
      <c r="L20" s="148">
        <v>80.18</v>
      </c>
      <c r="M20" s="149"/>
      <c r="N20" s="148">
        <v>81.35</v>
      </c>
      <c r="O20" s="148">
        <v>100.16</v>
      </c>
      <c r="P20" s="149"/>
      <c r="Q20" s="148">
        <v>80.3</v>
      </c>
      <c r="R20" s="148">
        <v>93.48</v>
      </c>
      <c r="S20" s="243">
        <f>B20+E20+H20+K20+N20+Q20</f>
        <v>482.0700000000001</v>
      </c>
      <c r="T20" s="243">
        <f>C20+F20+I20+L20+O20+R20</f>
        <v>564.13</v>
      </c>
    </row>
    <row r="21" spans="1:20" ht="15.75">
      <c r="A21" s="175" t="s">
        <v>102</v>
      </c>
      <c r="B21" s="148">
        <v>599.37</v>
      </c>
      <c r="C21" s="148">
        <v>649.2</v>
      </c>
      <c r="D21" s="175"/>
      <c r="E21" s="148">
        <v>610.98</v>
      </c>
      <c r="F21" s="148">
        <v>712.2</v>
      </c>
      <c r="G21" s="149"/>
      <c r="H21" s="148">
        <v>600.9</v>
      </c>
      <c r="I21" s="148">
        <v>670.94</v>
      </c>
      <c r="J21" s="149"/>
      <c r="K21" s="148">
        <v>473.51</v>
      </c>
      <c r="L21" s="148">
        <v>570.8</v>
      </c>
      <c r="M21" s="149"/>
      <c r="N21" s="148">
        <v>599.17</v>
      </c>
      <c r="O21" s="148">
        <v>671.85</v>
      </c>
      <c r="P21" s="149"/>
      <c r="Q21" s="148">
        <v>561.58</v>
      </c>
      <c r="R21" s="148">
        <v>647.36</v>
      </c>
      <c r="S21" s="243">
        <f>B21+E21+H21+K21+N21+Q21</f>
        <v>3445.51</v>
      </c>
      <c r="T21" s="243">
        <f>C21+F21+I21+L21+O21+R21</f>
        <v>3922.3500000000004</v>
      </c>
    </row>
    <row r="22" spans="1:18" ht="15">
      <c r="A22" s="142"/>
      <c r="B22" s="143"/>
      <c r="C22" s="143"/>
      <c r="D22" s="235"/>
      <c r="E22" s="143"/>
      <c r="F22" s="143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</row>
    <row r="23" spans="1:18" ht="15">
      <c r="A23" s="142"/>
      <c r="B23" s="143"/>
      <c r="C23" s="143"/>
      <c r="D23" s="235"/>
      <c r="E23" s="143"/>
      <c r="F23" s="143"/>
      <c r="J23" s="235"/>
      <c r="K23" s="235"/>
      <c r="L23" s="235"/>
      <c r="M23" s="235"/>
      <c r="N23" s="235"/>
      <c r="O23" s="235"/>
      <c r="P23" s="235"/>
      <c r="Q23" s="235"/>
      <c r="R23" s="235"/>
    </row>
    <row r="24" spans="1:18" ht="15">
      <c r="A24" s="142"/>
      <c r="B24" s="143"/>
      <c r="C24" s="143"/>
      <c r="D24" s="235"/>
      <c r="E24" s="143"/>
      <c r="F24" s="143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</row>
    <row r="25" spans="1:18" ht="15">
      <c r="A25" s="212" t="s">
        <v>117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</row>
    <row r="26" spans="1:18" ht="15">
      <c r="A26" s="209" t="s">
        <v>14</v>
      </c>
      <c r="B26" s="210"/>
      <c r="C26" s="211"/>
      <c r="D26" s="209" t="s">
        <v>16</v>
      </c>
      <c r="E26" s="210"/>
      <c r="F26" s="211"/>
      <c r="G26" s="209" t="s">
        <v>17</v>
      </c>
      <c r="H26" s="210"/>
      <c r="I26" s="211"/>
      <c r="J26" s="212" t="s">
        <v>19</v>
      </c>
      <c r="K26" s="212"/>
      <c r="L26" s="212"/>
      <c r="M26" s="209" t="s">
        <v>20</v>
      </c>
      <c r="N26" s="210"/>
      <c r="O26" s="211"/>
      <c r="P26" s="212" t="s">
        <v>21</v>
      </c>
      <c r="Q26" s="212"/>
      <c r="R26" s="212"/>
    </row>
    <row r="27" spans="1:18" ht="25.5">
      <c r="A27" s="127" t="s">
        <v>0</v>
      </c>
      <c r="B27" s="213" t="s">
        <v>28</v>
      </c>
      <c r="C27" s="214"/>
      <c r="D27" s="127" t="s">
        <v>0</v>
      </c>
      <c r="E27" s="213" t="s">
        <v>28</v>
      </c>
      <c r="F27" s="214"/>
      <c r="G27" s="127" t="s">
        <v>0</v>
      </c>
      <c r="H27" s="213" t="s">
        <v>28</v>
      </c>
      <c r="I27" s="214"/>
      <c r="J27" s="127" t="s">
        <v>0</v>
      </c>
      <c r="K27" s="213" t="s">
        <v>28</v>
      </c>
      <c r="L27" s="214"/>
      <c r="M27" s="128" t="s">
        <v>0</v>
      </c>
      <c r="N27" s="213" t="s">
        <v>28</v>
      </c>
      <c r="O27" s="214"/>
      <c r="P27" s="127" t="s">
        <v>0</v>
      </c>
      <c r="Q27" s="213" t="s">
        <v>28</v>
      </c>
      <c r="R27" s="214"/>
    </row>
    <row r="28" spans="1:18" ht="25.5">
      <c r="A28" s="129"/>
      <c r="B28" s="130" t="s">
        <v>111</v>
      </c>
      <c r="C28" s="129" t="s">
        <v>112</v>
      </c>
      <c r="D28" s="129"/>
      <c r="E28" s="130" t="s">
        <v>111</v>
      </c>
      <c r="F28" s="129" t="s">
        <v>112</v>
      </c>
      <c r="G28" s="129"/>
      <c r="H28" s="130" t="s">
        <v>111</v>
      </c>
      <c r="I28" s="129" t="s">
        <v>112</v>
      </c>
      <c r="J28" s="129"/>
      <c r="K28" s="144" t="s">
        <v>111</v>
      </c>
      <c r="L28" s="131" t="s">
        <v>112</v>
      </c>
      <c r="M28" s="145"/>
      <c r="N28" s="130" t="s">
        <v>111</v>
      </c>
      <c r="O28" s="129" t="s">
        <v>112</v>
      </c>
      <c r="P28" s="129"/>
      <c r="Q28" s="144" t="s">
        <v>111</v>
      </c>
      <c r="R28" s="131" t="s">
        <v>112</v>
      </c>
    </row>
    <row r="29" spans="1:18" ht="15.75">
      <c r="A29" s="149"/>
      <c r="B29" s="149"/>
      <c r="C29" s="149"/>
      <c r="D29" s="132"/>
      <c r="E29" s="133"/>
      <c r="F29" s="133"/>
      <c r="G29" s="46"/>
      <c r="H29" s="134"/>
      <c r="I29" s="134"/>
      <c r="J29" s="46"/>
      <c r="K29" s="134"/>
      <c r="L29" s="134"/>
      <c r="M29" s="46"/>
      <c r="N29" s="134"/>
      <c r="O29" s="134"/>
      <c r="P29" s="46"/>
      <c r="Q29" s="134"/>
      <c r="R29" s="134"/>
    </row>
    <row r="30" spans="1:18" ht="45">
      <c r="A30" s="46" t="s">
        <v>35</v>
      </c>
      <c r="B30" s="134">
        <v>100</v>
      </c>
      <c r="C30" s="134"/>
      <c r="D30" s="227" t="s">
        <v>81</v>
      </c>
      <c r="E30" s="230">
        <v>50</v>
      </c>
      <c r="F30" s="231">
        <v>50</v>
      </c>
      <c r="G30" s="227" t="s">
        <v>118</v>
      </c>
      <c r="H30" s="230">
        <v>60</v>
      </c>
      <c r="I30" s="230">
        <v>100</v>
      </c>
      <c r="J30" s="46" t="s">
        <v>69</v>
      </c>
      <c r="K30" s="134">
        <v>100</v>
      </c>
      <c r="L30" s="134"/>
      <c r="M30" s="46" t="s">
        <v>186</v>
      </c>
      <c r="N30" s="134">
        <v>60</v>
      </c>
      <c r="O30" s="134">
        <v>30</v>
      </c>
      <c r="P30" s="46" t="s">
        <v>35</v>
      </c>
      <c r="Q30" s="134">
        <v>100</v>
      </c>
      <c r="R30" s="134">
        <v>100</v>
      </c>
    </row>
    <row r="31" spans="1:18" ht="60">
      <c r="A31" s="46" t="s">
        <v>138</v>
      </c>
      <c r="B31" s="146" t="s">
        <v>50</v>
      </c>
      <c r="C31" s="146" t="s">
        <v>29</v>
      </c>
      <c r="D31" s="46"/>
      <c r="E31" s="137"/>
      <c r="F31" s="137"/>
      <c r="G31" s="46" t="s">
        <v>119</v>
      </c>
      <c r="H31" s="134">
        <v>90</v>
      </c>
      <c r="I31" s="137" t="s">
        <v>88</v>
      </c>
      <c r="J31" s="46" t="s">
        <v>137</v>
      </c>
      <c r="K31" s="146" t="s">
        <v>120</v>
      </c>
      <c r="L31" s="146" t="s">
        <v>120</v>
      </c>
      <c r="M31" s="46" t="s">
        <v>121</v>
      </c>
      <c r="N31" s="138" t="s">
        <v>24</v>
      </c>
      <c r="O31" s="138" t="s">
        <v>24</v>
      </c>
      <c r="P31" s="236" t="s">
        <v>146</v>
      </c>
      <c r="Q31" s="138" t="s">
        <v>147</v>
      </c>
      <c r="R31" s="137" t="s">
        <v>148</v>
      </c>
    </row>
    <row r="32" spans="1:18" ht="75">
      <c r="A32" s="227" t="s">
        <v>73</v>
      </c>
      <c r="B32" s="228" t="s">
        <v>124</v>
      </c>
      <c r="C32" s="228" t="s">
        <v>125</v>
      </c>
      <c r="D32" s="46" t="s">
        <v>149</v>
      </c>
      <c r="E32" s="138" t="s">
        <v>23</v>
      </c>
      <c r="F32" s="138" t="s">
        <v>89</v>
      </c>
      <c r="G32" s="46" t="s">
        <v>115</v>
      </c>
      <c r="H32" s="138" t="s">
        <v>18</v>
      </c>
      <c r="I32" s="138">
        <v>180</v>
      </c>
      <c r="J32" s="227" t="s">
        <v>73</v>
      </c>
      <c r="K32" s="228" t="s">
        <v>124</v>
      </c>
      <c r="L32" s="228" t="s">
        <v>125</v>
      </c>
      <c r="M32" s="46" t="s">
        <v>41</v>
      </c>
      <c r="N32" s="137" t="s">
        <v>18</v>
      </c>
      <c r="O32" s="137" t="s">
        <v>22</v>
      </c>
      <c r="P32" s="227"/>
      <c r="Q32" s="230"/>
      <c r="R32" s="230"/>
    </row>
    <row r="33" spans="1:18" ht="61.5">
      <c r="A33" s="227"/>
      <c r="B33" s="228"/>
      <c r="C33" s="228"/>
      <c r="D33" s="238" t="s">
        <v>190</v>
      </c>
      <c r="E33" s="151" t="s">
        <v>191</v>
      </c>
      <c r="F33" s="151" t="s">
        <v>192</v>
      </c>
      <c r="G33" s="46"/>
      <c r="H33" s="138"/>
      <c r="I33" s="138"/>
      <c r="J33" s="227"/>
      <c r="K33" s="228"/>
      <c r="L33" s="228"/>
      <c r="M33" s="46"/>
      <c r="N33" s="137"/>
      <c r="O33" s="137"/>
      <c r="P33" s="227"/>
      <c r="Q33" s="230"/>
      <c r="R33" s="230"/>
    </row>
    <row r="34" spans="1:18" ht="30">
      <c r="A34" s="227"/>
      <c r="B34" s="228"/>
      <c r="C34" s="228"/>
      <c r="D34" s="150" t="s">
        <v>193</v>
      </c>
      <c r="E34" s="239" t="s">
        <v>18</v>
      </c>
      <c r="F34" s="239" t="s">
        <v>135</v>
      </c>
      <c r="G34" s="46"/>
      <c r="H34" s="138"/>
      <c r="I34" s="138"/>
      <c r="J34" s="227"/>
      <c r="K34" s="228"/>
      <c r="L34" s="228"/>
      <c r="M34" s="46"/>
      <c r="N34" s="137"/>
      <c r="O34" s="137"/>
      <c r="P34" s="227"/>
      <c r="Q34" s="230"/>
      <c r="R34" s="230"/>
    </row>
    <row r="35" spans="1:18" ht="45">
      <c r="A35" s="46" t="s">
        <v>65</v>
      </c>
      <c r="B35" s="137" t="s">
        <v>66</v>
      </c>
      <c r="C35" s="146" t="s">
        <v>66</v>
      </c>
      <c r="D35" s="46" t="s">
        <v>163</v>
      </c>
      <c r="E35" s="137" t="s">
        <v>162</v>
      </c>
      <c r="F35" s="137" t="s">
        <v>162</v>
      </c>
      <c r="G35" s="46" t="s">
        <v>122</v>
      </c>
      <c r="H35" s="138" t="s">
        <v>76</v>
      </c>
      <c r="I35" s="138" t="s">
        <v>76</v>
      </c>
      <c r="J35" s="46" t="s">
        <v>189</v>
      </c>
      <c r="K35" s="137">
        <v>200</v>
      </c>
      <c r="L35" s="137">
        <v>200</v>
      </c>
      <c r="M35" s="46" t="s">
        <v>65</v>
      </c>
      <c r="N35" s="147" t="s">
        <v>66</v>
      </c>
      <c r="O35" s="147" t="s">
        <v>66</v>
      </c>
      <c r="P35" s="237" t="s">
        <v>164</v>
      </c>
      <c r="Q35" s="230" t="s">
        <v>162</v>
      </c>
      <c r="R35" s="230" t="s">
        <v>162</v>
      </c>
    </row>
    <row r="36" spans="1:18" ht="15">
      <c r="A36" s="46" t="s">
        <v>32</v>
      </c>
      <c r="B36" s="134">
        <v>20</v>
      </c>
      <c r="C36" s="134">
        <v>20</v>
      </c>
      <c r="D36" s="46" t="s">
        <v>32</v>
      </c>
      <c r="E36" s="134">
        <v>30</v>
      </c>
      <c r="F36" s="134">
        <v>30</v>
      </c>
      <c r="G36" s="46" t="s">
        <v>32</v>
      </c>
      <c r="H36" s="134">
        <v>35</v>
      </c>
      <c r="I36" s="134">
        <v>20</v>
      </c>
      <c r="J36" s="46" t="s">
        <v>32</v>
      </c>
      <c r="K36" s="134">
        <v>20</v>
      </c>
      <c r="L36" s="134">
        <v>35</v>
      </c>
      <c r="M36" s="46" t="s">
        <v>32</v>
      </c>
      <c r="N36" s="134">
        <v>25</v>
      </c>
      <c r="O36" s="134">
        <v>30</v>
      </c>
      <c r="P36" s="46" t="s">
        <v>32</v>
      </c>
      <c r="Q36" s="134">
        <v>25</v>
      </c>
      <c r="R36" s="134">
        <v>40</v>
      </c>
    </row>
    <row r="37" spans="1:18" ht="15">
      <c r="A37" s="46" t="s">
        <v>33</v>
      </c>
      <c r="B37" s="134">
        <v>20</v>
      </c>
      <c r="C37" s="134">
        <v>30</v>
      </c>
      <c r="D37" s="46" t="s">
        <v>33</v>
      </c>
      <c r="E37" s="134">
        <v>20</v>
      </c>
      <c r="F37" s="134">
        <v>20</v>
      </c>
      <c r="G37" s="46" t="s">
        <v>33</v>
      </c>
      <c r="H37" s="134">
        <v>25</v>
      </c>
      <c r="I37" s="134">
        <v>30</v>
      </c>
      <c r="J37" s="46" t="s">
        <v>33</v>
      </c>
      <c r="K37" s="134"/>
      <c r="L37" s="134">
        <v>35</v>
      </c>
      <c r="M37" s="46" t="s">
        <v>33</v>
      </c>
      <c r="N37" s="134">
        <v>20</v>
      </c>
      <c r="O37" s="134">
        <v>30</v>
      </c>
      <c r="P37" s="46" t="s">
        <v>33</v>
      </c>
      <c r="Q37" s="134">
        <v>20</v>
      </c>
      <c r="R37" s="134">
        <v>30</v>
      </c>
    </row>
    <row r="38" spans="1:18" ht="15.75">
      <c r="A38" s="8" t="s">
        <v>15</v>
      </c>
      <c r="B38" s="9">
        <v>583</v>
      </c>
      <c r="C38" s="9">
        <v>553</v>
      </c>
      <c r="D38" s="8" t="s">
        <v>15</v>
      </c>
      <c r="E38" s="9">
        <v>500</v>
      </c>
      <c r="F38" s="9">
        <v>550</v>
      </c>
      <c r="G38" s="8" t="s">
        <v>15</v>
      </c>
      <c r="H38" s="9">
        <v>565</v>
      </c>
      <c r="I38" s="9">
        <v>630</v>
      </c>
      <c r="J38" s="8" t="s">
        <v>15</v>
      </c>
      <c r="K38" s="9">
        <v>573</v>
      </c>
      <c r="L38" s="9">
        <v>553</v>
      </c>
      <c r="M38" s="8" t="s">
        <v>15</v>
      </c>
      <c r="N38" s="9">
        <v>565</v>
      </c>
      <c r="O38" s="9">
        <v>580</v>
      </c>
      <c r="P38" s="8" t="s">
        <v>15</v>
      </c>
      <c r="Q38" s="9">
        <v>520</v>
      </c>
      <c r="R38" s="9">
        <v>570</v>
      </c>
    </row>
    <row r="39" spans="1:18" ht="15.7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20" ht="15.75">
      <c r="A40" s="141" t="s">
        <v>99</v>
      </c>
      <c r="B40" s="148">
        <v>19.14</v>
      </c>
      <c r="C40" s="148">
        <v>18.9</v>
      </c>
      <c r="D40" s="149"/>
      <c r="E40" s="148">
        <v>20.13</v>
      </c>
      <c r="F40" s="148">
        <v>23.29</v>
      </c>
      <c r="G40" s="149"/>
      <c r="H40" s="148">
        <v>20.2</v>
      </c>
      <c r="I40" s="148">
        <v>18.14</v>
      </c>
      <c r="J40" s="149"/>
      <c r="K40" s="148">
        <v>15.11</v>
      </c>
      <c r="L40" s="148">
        <v>18.68</v>
      </c>
      <c r="M40" s="141"/>
      <c r="N40" s="148">
        <v>20.04</v>
      </c>
      <c r="O40" s="148">
        <v>23.43</v>
      </c>
      <c r="P40" s="149"/>
      <c r="Q40" s="148">
        <v>18.55</v>
      </c>
      <c r="R40" s="148">
        <v>22.5</v>
      </c>
      <c r="S40" s="244">
        <f>B40+E40+H40+K40+N40+Q40</f>
        <v>113.17</v>
      </c>
      <c r="T40" s="244">
        <f>C40+F40+I40+L40+O40+R40</f>
        <v>124.94</v>
      </c>
    </row>
    <row r="41" spans="1:20" ht="15.75">
      <c r="A41" s="141" t="s">
        <v>100</v>
      </c>
      <c r="B41" s="148">
        <v>19.67</v>
      </c>
      <c r="C41" s="148">
        <v>19.08</v>
      </c>
      <c r="D41" s="149"/>
      <c r="E41" s="148">
        <v>20.72</v>
      </c>
      <c r="F41" s="148">
        <v>24.15</v>
      </c>
      <c r="G41" s="149"/>
      <c r="H41" s="148">
        <v>20.7</v>
      </c>
      <c r="I41" s="148">
        <v>19.31</v>
      </c>
      <c r="J41" s="149"/>
      <c r="K41" s="148">
        <v>15.13</v>
      </c>
      <c r="L41" s="148">
        <v>18.58</v>
      </c>
      <c r="M41" s="141"/>
      <c r="N41" s="148">
        <v>20.55</v>
      </c>
      <c r="O41" s="148">
        <v>21.92</v>
      </c>
      <c r="P41" s="149"/>
      <c r="Q41" s="148">
        <v>18.97</v>
      </c>
      <c r="R41" s="148">
        <v>22.09</v>
      </c>
      <c r="S41" s="244">
        <f>B41+E41+H41+K41+N41+Q41</f>
        <v>115.74</v>
      </c>
      <c r="T41" s="244">
        <f>C41+F41+I41+L41+O41+R41</f>
        <v>125.13</v>
      </c>
    </row>
    <row r="42" spans="1:20" ht="15.75">
      <c r="A42" s="175" t="s">
        <v>101</v>
      </c>
      <c r="B42" s="148">
        <v>79.67</v>
      </c>
      <c r="C42" s="148">
        <v>73.06</v>
      </c>
      <c r="D42" s="149"/>
      <c r="E42" s="148">
        <v>81.73</v>
      </c>
      <c r="F42" s="148">
        <v>93</v>
      </c>
      <c r="G42" s="149"/>
      <c r="H42" s="148">
        <v>81.11</v>
      </c>
      <c r="I42" s="148">
        <v>73.51</v>
      </c>
      <c r="J42" s="149"/>
      <c r="K42" s="148">
        <v>69.75</v>
      </c>
      <c r="L42" s="148">
        <v>78.22</v>
      </c>
      <c r="M42" s="175"/>
      <c r="N42" s="148">
        <v>82.81</v>
      </c>
      <c r="O42" s="148">
        <v>97.11</v>
      </c>
      <c r="P42" s="149"/>
      <c r="Q42" s="148">
        <v>82.75</v>
      </c>
      <c r="R42" s="148">
        <v>94.57</v>
      </c>
      <c r="S42" s="244">
        <f>B42+E42+H42+K42+N42+Q42</f>
        <v>477.82</v>
      </c>
      <c r="T42" s="244">
        <f>C42+F42+I42+L42+O42+R42</f>
        <v>509.46999999999997</v>
      </c>
    </row>
    <row r="43" spans="1:20" ht="15.75">
      <c r="A43" s="175" t="s">
        <v>102</v>
      </c>
      <c r="B43" s="148">
        <v>566.75</v>
      </c>
      <c r="C43" s="148">
        <v>568.89</v>
      </c>
      <c r="D43" s="149"/>
      <c r="E43" s="148">
        <v>605.42</v>
      </c>
      <c r="F43" s="148">
        <v>659.92</v>
      </c>
      <c r="G43" s="149"/>
      <c r="H43" s="148">
        <v>595.68</v>
      </c>
      <c r="I43" s="148">
        <v>559.32</v>
      </c>
      <c r="J43" s="149"/>
      <c r="K43" s="148">
        <v>487.99</v>
      </c>
      <c r="L43" s="148">
        <v>570.48</v>
      </c>
      <c r="M43" s="175"/>
      <c r="N43" s="148">
        <v>613.35</v>
      </c>
      <c r="O43" s="148">
        <v>653.35</v>
      </c>
      <c r="P43" s="149"/>
      <c r="Q43" s="148">
        <v>579.35</v>
      </c>
      <c r="R43" s="148">
        <v>646.58</v>
      </c>
      <c r="S43" s="244">
        <f>B43+E43+H43+K43+N43+Q43</f>
        <v>3448.54</v>
      </c>
      <c r="T43" s="244">
        <f>C43+F43+I43+L43+O43+R43</f>
        <v>3658.54</v>
      </c>
    </row>
    <row r="44" spans="16:20" ht="15.75">
      <c r="P44" s="247" t="s">
        <v>197</v>
      </c>
      <c r="Q44" s="247"/>
      <c r="R44" s="248"/>
      <c r="S44" s="243">
        <f>S21+S43</f>
        <v>6894.05</v>
      </c>
      <c r="T44" s="243">
        <f>T21+T43</f>
        <v>7580.89</v>
      </c>
    </row>
    <row r="45" spans="16:20" ht="15.75">
      <c r="P45" s="249" t="s">
        <v>198</v>
      </c>
      <c r="Q45" s="249"/>
      <c r="R45" s="250"/>
      <c r="S45" s="243">
        <f>S44/12</f>
        <v>574.5041666666667</v>
      </c>
      <c r="T45" s="243">
        <f>T44/12</f>
        <v>631.7408333333334</v>
      </c>
    </row>
    <row r="46" spans="16:20" ht="15.75">
      <c r="P46" s="251" t="s">
        <v>199</v>
      </c>
      <c r="Q46" s="251"/>
      <c r="R46" s="250"/>
      <c r="S46" s="246">
        <v>0.25</v>
      </c>
      <c r="T46" s="245" t="s">
        <v>196</v>
      </c>
    </row>
    <row r="47" spans="2:6" ht="15.75">
      <c r="B47" s="51"/>
      <c r="C47" s="52"/>
      <c r="D47" s="52"/>
      <c r="E47" s="52"/>
      <c r="F47" s="52"/>
    </row>
  </sheetData>
  <sheetProtection/>
  <mergeCells count="32">
    <mergeCell ref="P44:R44"/>
    <mergeCell ref="P45:R45"/>
    <mergeCell ref="P46:R46"/>
    <mergeCell ref="B27:C27"/>
    <mergeCell ref="E27:F27"/>
    <mergeCell ref="H27:I27"/>
    <mergeCell ref="K27:L27"/>
    <mergeCell ref="N27:O27"/>
    <mergeCell ref="Q27:R27"/>
    <mergeCell ref="A25:R25"/>
    <mergeCell ref="A26:C26"/>
    <mergeCell ref="D26:F26"/>
    <mergeCell ref="G26:I26"/>
    <mergeCell ref="J26:L26"/>
    <mergeCell ref="M26:O26"/>
    <mergeCell ref="P26:R26"/>
    <mergeCell ref="B6:C6"/>
    <mergeCell ref="E6:F6"/>
    <mergeCell ref="H6:I6"/>
    <mergeCell ref="K6:L6"/>
    <mergeCell ref="N6:O6"/>
    <mergeCell ref="Q6:R6"/>
    <mergeCell ref="A1:Q1"/>
    <mergeCell ref="A2:D2"/>
    <mergeCell ref="A3:D3"/>
    <mergeCell ref="A4:R4"/>
    <mergeCell ref="A5:C5"/>
    <mergeCell ref="D5:F5"/>
    <mergeCell ref="G5:I5"/>
    <mergeCell ref="J5:L5"/>
    <mergeCell ref="M5:O5"/>
    <mergeCell ref="P5:R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2022-08-08T14:56:52Z</cp:lastPrinted>
  <dcterms:created xsi:type="dcterms:W3CDTF">2020-08-10T12:56:14Z</dcterms:created>
  <dcterms:modified xsi:type="dcterms:W3CDTF">2022-08-08T15:01:14Z</dcterms:modified>
  <cp:category/>
  <cp:version/>
  <cp:contentType/>
  <cp:contentStatus/>
</cp:coreProperties>
</file>